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theme/themeOverride1.xml" ContentType="application/vnd.openxmlformats-officedocument.themeOverride+xml"/>
  <Override PartName="/xl/charts/chart22.xml" ContentType="application/vnd.openxmlformats-officedocument.drawingml.chart+xml"/>
  <Override PartName="/xl/theme/themeOverride2.xml" ContentType="application/vnd.openxmlformats-officedocument.themeOverride+xml"/>
  <Override PartName="/xl/charts/chart2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ture\bwSyncAndShare\Nachhaltige-Rechenzentren (Peter Radgen)\AP2\"/>
    </mc:Choice>
  </mc:AlternateContent>
  <workbookProtection workbookAlgorithmName="SHA-512" workbookHashValue="vrsL2954m6E3RYGpn1eb92OXj2R6yo5KHfHbmIIUg1KL6ncCXMOKBUPwMr2TOzlJCAdmyU66qFBLDuM/XwrdEQ==" workbookSaltValue="qjoZIJp61ZgLeDXqinA2Vg==" workbookSpinCount="100000" lockStructure="1"/>
  <bookViews>
    <workbookView xWindow="360" yWindow="15" windowWidth="20955" windowHeight="9720" tabRatio="694"/>
  </bookViews>
  <sheets>
    <sheet name="Fragebogen" sheetId="1" r:id="rId1"/>
    <sheet name="Gesamtübersicht" sheetId="2" r:id="rId2"/>
    <sheet name="ERF" sheetId="3" state="hidden" r:id="rId3"/>
    <sheet name="REF" sheetId="4" state="hidden" r:id="rId4"/>
    <sheet name="MRR" sheetId="5" state="hidden" r:id="rId5"/>
    <sheet name="PUE" sheetId="6" state="hidden" r:id="rId6"/>
    <sheet name="ITEU" sheetId="7" state="hidden" r:id="rId7"/>
    <sheet name="FER" sheetId="8" state="hidden" r:id="rId8"/>
    <sheet name="AA" sheetId="9" state="hidden" r:id="rId9"/>
    <sheet name="SM" sheetId="10" state="hidden" r:id="rId10"/>
    <sheet name="Gewichtung" sheetId="11" state="hidden" r:id="rId11"/>
    <sheet name="Kriterienkatalog" sheetId="12" state="hidden" r:id="rId12"/>
    <sheet name="Standortbewertung (Gemeinden)" sheetId="13" state="hidden" r:id="rId13"/>
  </sheets>
  <calcPr calcId="162913"/>
</workbook>
</file>

<file path=xl/calcChain.xml><?xml version="1.0" encoding="utf-8"?>
<calcChain xmlns="http://schemas.openxmlformats.org/spreadsheetml/2006/main">
  <c r="E6" i="5" l="1"/>
  <c r="C10" i="2" s="1"/>
  <c r="D10" i="2" s="1"/>
  <c r="E5" i="6"/>
  <c r="F5" i="12"/>
  <c r="A20" i="1" l="1"/>
  <c r="C18" i="2" s="1"/>
  <c r="F18" i="2" s="1"/>
  <c r="I150" i="11"/>
  <c r="H150" i="11"/>
  <c r="C150" i="11" s="1"/>
  <c r="G150" i="11"/>
  <c r="F150" i="11"/>
  <c r="E150" i="11"/>
  <c r="D150" i="11"/>
  <c r="B150" i="11"/>
  <c r="A150" i="11"/>
  <c r="I149" i="11"/>
  <c r="D149" i="11" s="1"/>
  <c r="H149" i="11"/>
  <c r="G149" i="11"/>
  <c r="F149" i="11"/>
  <c r="E149" i="11"/>
  <c r="C149" i="11"/>
  <c r="B149" i="11"/>
  <c r="A149" i="11"/>
  <c r="I148" i="11"/>
  <c r="H148" i="11"/>
  <c r="G148" i="11"/>
  <c r="F148" i="11"/>
  <c r="A148" i="11" s="1"/>
  <c r="E148" i="11"/>
  <c r="D148" i="11"/>
  <c r="C148" i="11"/>
  <c r="B148" i="11"/>
  <c r="I121" i="11"/>
  <c r="H121" i="11"/>
  <c r="G121" i="11"/>
  <c r="B121" i="11" s="1"/>
  <c r="F121" i="11"/>
  <c r="E121" i="11"/>
  <c r="D121" i="11"/>
  <c r="C121" i="11"/>
  <c r="A121" i="11"/>
  <c r="I120" i="11"/>
  <c r="H120" i="11"/>
  <c r="C120" i="11" s="1"/>
  <c r="G120" i="11"/>
  <c r="F120" i="11"/>
  <c r="E120" i="11"/>
  <c r="D120" i="11"/>
  <c r="B120" i="11"/>
  <c r="A120" i="11"/>
  <c r="I119" i="11"/>
  <c r="D119" i="11" s="1"/>
  <c r="H119" i="11"/>
  <c r="G119" i="11"/>
  <c r="F119" i="11"/>
  <c r="E119" i="11"/>
  <c r="C119" i="11"/>
  <c r="B119" i="11"/>
  <c r="A119" i="11"/>
  <c r="I92" i="11"/>
  <c r="H92" i="11"/>
  <c r="G92" i="11"/>
  <c r="L10" i="2" s="1"/>
  <c r="F92" i="11"/>
  <c r="A92" i="11" s="1"/>
  <c r="E92" i="11"/>
  <c r="D92" i="11"/>
  <c r="C92" i="11"/>
  <c r="B92" i="11"/>
  <c r="I91" i="11"/>
  <c r="H91" i="11"/>
  <c r="G91" i="11"/>
  <c r="B91" i="11" s="1"/>
  <c r="F91" i="11"/>
  <c r="A91" i="11" s="1"/>
  <c r="E91" i="11"/>
  <c r="D91" i="11"/>
  <c r="C91" i="11"/>
  <c r="I90" i="11"/>
  <c r="H90" i="11"/>
  <c r="C90" i="11" s="1"/>
  <c r="G90" i="11"/>
  <c r="F90" i="11"/>
  <c r="E90" i="11"/>
  <c r="D90" i="11"/>
  <c r="B90" i="11"/>
  <c r="A90" i="11"/>
  <c r="I64" i="11"/>
  <c r="D64" i="11" s="1"/>
  <c r="H64" i="11"/>
  <c r="G64" i="11"/>
  <c r="F64" i="11"/>
  <c r="E64" i="11"/>
  <c r="C64" i="11"/>
  <c r="B64" i="11"/>
  <c r="A64" i="11"/>
  <c r="I63" i="11"/>
  <c r="H63" i="11"/>
  <c r="G63" i="11"/>
  <c r="E4" i="12" s="1"/>
  <c r="F4" i="12" s="1"/>
  <c r="E24" i="2" s="1"/>
  <c r="F63" i="11"/>
  <c r="A63" i="11" s="1"/>
  <c r="E63" i="11"/>
  <c r="D63" i="11"/>
  <c r="C63" i="11"/>
  <c r="B63" i="11"/>
  <c r="I62" i="11"/>
  <c r="H62" i="11"/>
  <c r="G62" i="11"/>
  <c r="B62" i="11" s="1"/>
  <c r="F62" i="11"/>
  <c r="E62" i="11"/>
  <c r="D62" i="11"/>
  <c r="C62" i="11"/>
  <c r="A62" i="11"/>
  <c r="I35" i="11"/>
  <c r="H35" i="11"/>
  <c r="C35" i="11" s="1"/>
  <c r="G35" i="11"/>
  <c r="F35" i="11"/>
  <c r="E35" i="11"/>
  <c r="D35" i="11"/>
  <c r="B35" i="11"/>
  <c r="A35" i="11"/>
  <c r="I34" i="11"/>
  <c r="D34" i="11" s="1"/>
  <c r="H34" i="11"/>
  <c r="G34" i="11"/>
  <c r="E8" i="12" s="1"/>
  <c r="F8" i="12" s="1"/>
  <c r="E17" i="2" s="1"/>
  <c r="F34" i="11"/>
  <c r="E34" i="11"/>
  <c r="C34" i="11"/>
  <c r="B34" i="11"/>
  <c r="A34" i="11"/>
  <c r="I33" i="11"/>
  <c r="H33" i="11"/>
  <c r="G33" i="11"/>
  <c r="E13" i="12" s="1"/>
  <c r="F33" i="11"/>
  <c r="A33" i="11" s="1"/>
  <c r="E33" i="11"/>
  <c r="D33" i="11"/>
  <c r="C33" i="11"/>
  <c r="B33" i="11"/>
  <c r="I32" i="11"/>
  <c r="H32" i="11"/>
  <c r="G32" i="11"/>
  <c r="B32" i="11" s="1"/>
  <c r="F32" i="11"/>
  <c r="A32" i="11" s="1"/>
  <c r="E32" i="11"/>
  <c r="D32" i="11"/>
  <c r="C32" i="11"/>
  <c r="I31" i="11"/>
  <c r="H31" i="11"/>
  <c r="C31" i="11" s="1"/>
  <c r="G31" i="11"/>
  <c r="B31" i="11" s="1"/>
  <c r="F31" i="11"/>
  <c r="E31" i="11"/>
  <c r="D31" i="11"/>
  <c r="A31" i="11"/>
  <c r="I4" i="11"/>
  <c r="D4" i="11" s="1"/>
  <c r="H4" i="11"/>
  <c r="C4" i="11" s="1"/>
  <c r="G4" i="11"/>
  <c r="E6" i="12" s="1"/>
  <c r="F6" i="12" s="1"/>
  <c r="E10" i="2" s="1"/>
  <c r="F4" i="11"/>
  <c r="E4" i="11"/>
  <c r="B4" i="11"/>
  <c r="A4" i="11"/>
  <c r="I3" i="11"/>
  <c r="H3" i="11"/>
  <c r="G3" i="11"/>
  <c r="E2" i="12" s="1"/>
  <c r="F2" i="12" s="1"/>
  <c r="E8" i="2" s="1"/>
  <c r="F3" i="11"/>
  <c r="A3" i="11" s="1"/>
  <c r="E3" i="11"/>
  <c r="D3" i="11"/>
  <c r="C3" i="11"/>
  <c r="B3" i="11"/>
  <c r="I2" i="11"/>
  <c r="H2" i="11"/>
  <c r="G2" i="11"/>
  <c r="B2" i="11" s="1"/>
  <c r="F2" i="11"/>
  <c r="A2" i="11" s="1"/>
  <c r="E2" i="11"/>
  <c r="D2" i="11"/>
  <c r="C2" i="11"/>
  <c r="E5" i="10"/>
  <c r="E6" i="10" s="1"/>
  <c r="C15" i="2" s="1"/>
  <c r="E5" i="9"/>
  <c r="E6" i="9" s="1"/>
  <c r="C17" i="2" s="1"/>
  <c r="E5" i="8"/>
  <c r="E6" i="8" s="1"/>
  <c r="C16" i="2" s="1"/>
  <c r="E5" i="7"/>
  <c r="E6" i="7" s="1"/>
  <c r="C24" i="2" s="1"/>
  <c r="D24" i="2" s="1"/>
  <c r="E6" i="6"/>
  <c r="C25" i="2" s="1"/>
  <c r="E4" i="6"/>
  <c r="E5" i="5"/>
  <c r="E6" i="4"/>
  <c r="C9" i="2" s="1"/>
  <c r="E5" i="4"/>
  <c r="E5" i="3"/>
  <c r="E6" i="3" s="1"/>
  <c r="C8" i="2" s="1"/>
  <c r="L26" i="2"/>
  <c r="K26" i="2"/>
  <c r="J26" i="2"/>
  <c r="B26" i="2"/>
  <c r="L25" i="2"/>
  <c r="K25" i="2"/>
  <c r="J25" i="2"/>
  <c r="B25" i="2"/>
  <c r="L24" i="2"/>
  <c r="K24" i="2"/>
  <c r="J24" i="2"/>
  <c r="B24" i="2"/>
  <c r="B19" i="2"/>
  <c r="B18" i="2"/>
  <c r="L18" i="2"/>
  <c r="K18" i="2"/>
  <c r="J18" i="2"/>
  <c r="B17" i="2"/>
  <c r="L17" i="2"/>
  <c r="K17" i="2"/>
  <c r="J17" i="2"/>
  <c r="B16" i="2"/>
  <c r="L16" i="2"/>
  <c r="K16" i="2"/>
  <c r="J16" i="2"/>
  <c r="B15" i="2"/>
  <c r="K10" i="2"/>
  <c r="J10" i="2"/>
  <c r="B10" i="2"/>
  <c r="K9" i="2"/>
  <c r="J9" i="2"/>
  <c r="B9" i="2"/>
  <c r="L8" i="2"/>
  <c r="K8" i="2"/>
  <c r="J8" i="2"/>
  <c r="B8" i="2"/>
  <c r="L11" i="2" l="1"/>
  <c r="F8" i="2"/>
  <c r="F17" i="2"/>
  <c r="A17" i="2" s="1"/>
  <c r="L19" i="2"/>
  <c r="L27" i="2"/>
  <c r="F10" i="2"/>
  <c r="A10" i="2" s="1"/>
  <c r="A8" i="2"/>
  <c r="D8" i="2"/>
  <c r="F13" i="12"/>
  <c r="E19" i="2" s="1"/>
  <c r="A21" i="1"/>
  <c r="F24" i="2"/>
  <c r="D17" i="2"/>
  <c r="K27" i="2"/>
  <c r="J28" i="2" s="1"/>
  <c r="K11" i="2"/>
  <c r="J12" i="2" s="1"/>
  <c r="K19" i="2"/>
  <c r="J20" i="2" s="1"/>
  <c r="E11" i="12"/>
  <c r="E3" i="12"/>
  <c r="F3" i="12" s="1"/>
  <c r="E9" i="2" s="1"/>
  <c r="F9" i="2" s="1"/>
  <c r="A9" i="2" s="1"/>
  <c r="E5" i="12"/>
  <c r="E25" i="2" s="1"/>
  <c r="F25" i="2" s="1"/>
  <c r="E7" i="12"/>
  <c r="F7" i="12" s="1"/>
  <c r="E16" i="2" s="1"/>
  <c r="F16" i="2" s="1"/>
  <c r="A16" i="2" s="1"/>
  <c r="E9" i="12"/>
  <c r="F9" i="12" s="1"/>
  <c r="E15" i="2" s="1"/>
  <c r="F15" i="2" s="1"/>
  <c r="E12" i="12"/>
  <c r="L9" i="2"/>
  <c r="D9" i="2" l="1"/>
  <c r="D16" i="2"/>
  <c r="I21" i="1"/>
  <c r="C19" i="2"/>
  <c r="F19" i="2" s="1"/>
  <c r="A19" i="2" s="1"/>
  <c r="F11" i="2"/>
  <c r="D25" i="2"/>
  <c r="F12" i="12"/>
  <c r="E18" i="2" s="1"/>
  <c r="A15" i="2"/>
  <c r="F11" i="12"/>
  <c r="E26" i="2" s="1"/>
  <c r="E27" i="2" s="1"/>
  <c r="A19" i="1"/>
  <c r="D15" i="2"/>
  <c r="C26" i="2" l="1"/>
  <c r="F26" i="2" s="1"/>
  <c r="F27" i="2" s="1"/>
  <c r="G27" i="2" s="1"/>
  <c r="B28" i="2" s="1"/>
  <c r="I19" i="1"/>
  <c r="I20" i="1"/>
  <c r="D11" i="2"/>
  <c r="G11" i="2"/>
  <c r="B12" i="2" s="1"/>
  <c r="A18" i="2" l="1"/>
  <c r="F20" i="2"/>
  <c r="D27" i="2"/>
  <c r="D20" i="2" l="1"/>
  <c r="G20" i="2"/>
  <c r="B21" i="2" s="1"/>
</calcChain>
</file>

<file path=xl/sharedStrings.xml><?xml version="1.0" encoding="utf-8"?>
<sst xmlns="http://schemas.openxmlformats.org/spreadsheetml/2006/main" count="1500" uniqueCount="1301">
  <si>
    <t>Firmenname:</t>
  </si>
  <si>
    <t>Musterunternehmen</t>
  </si>
  <si>
    <t>Adresse:</t>
  </si>
  <si>
    <t>Musterstraßenweg 10</t>
  </si>
  <si>
    <t>Stuttgart</t>
  </si>
  <si>
    <t>Ansprechpartner:</t>
  </si>
  <si>
    <t>Max Mustermann</t>
  </si>
  <si>
    <t>Frage/Angabe</t>
  </si>
  <si>
    <t>Wert</t>
  </si>
  <si>
    <t>Einheit</t>
  </si>
  <si>
    <t>Anzahl der Mitarbeiter im Rechenzentrum:
(Ausgeschlossen sind Reinigungskräfte und Sicherheitspersonal)</t>
  </si>
  <si>
    <t>Mitarbeiter</t>
  </si>
  <si>
    <t>Durchschnittliche Betriebszugehörigkeit Ihrer RZ Mitarbeiter</t>
  </si>
  <si>
    <t>Jahre</t>
  </si>
  <si>
    <t>Anzahl der Personen die derzeit eine Ausbilund in Ihrem Rechenzentrum machen + 
Anzahl der Personen mit einer hauseigenen Ausbildung welche noch Teil des Unternehmens sind</t>
  </si>
  <si>
    <t>Tage</t>
  </si>
  <si>
    <t>Was gestatten Sie Ihrem Entsorger</t>
  </si>
  <si>
    <t>Refurbishment gestattet (außer flüchtige/permanente Speicher)</t>
  </si>
  <si>
    <t>Alle ensorgten Komponenten müssen zerstört werden</t>
  </si>
  <si>
    <t>Refurbishment gestattet. (Außer permanente Speicher)</t>
  </si>
  <si>
    <t>Refurbishment alle Komponenten erlaubt</t>
  </si>
  <si>
    <t>Stromverbrauch des Rechenzentrums in kWh pro Jahr (Verbrauch des letzten vollen Jahres)</t>
  </si>
  <si>
    <t>kWh</t>
  </si>
  <si>
    <t>An welcher Stelle messen Sie den IT Stromverbrauch</t>
  </si>
  <si>
    <t>An der PDU</t>
  </si>
  <si>
    <t>Hinter der USV</t>
  </si>
  <si>
    <t>Vor der USV</t>
  </si>
  <si>
    <t>Stromverbrauch der IT pro Jahr (Verbrauch des letzten Jahres)</t>
  </si>
  <si>
    <t>Durchschnittliche Auslastung Ihrer CPUs im Rechenzentrum</t>
  </si>
  <si>
    <t>%</t>
  </si>
  <si>
    <t>Anteil an EE-Strom ihres Stromtarifs</t>
  </si>
  <si>
    <t>Wie viele kWh Wärmeleistung werden über einen Wärmetauscher an einen anderen Zweck außerhalb des Rechenzentrums übergeben?</t>
  </si>
  <si>
    <t>Haben Sie ein DCIM System eingeführt?</t>
  </si>
  <si>
    <t>Ja</t>
  </si>
  <si>
    <t>Ist die Konfliktfreiheit von Elektonischer Hardware ein Kriterium Ihrer Beschaffungsrichtlinien?</t>
  </si>
  <si>
    <t>Ist die Erfüllung von Sozialstandards ein Kriterium in der Auswahl von Hardware (z.B. SA8000)</t>
  </si>
  <si>
    <t>Ökologische Krieterien</t>
  </si>
  <si>
    <t>Punkte</t>
  </si>
  <si>
    <t>Max. Punkte</t>
  </si>
  <si>
    <t>Ihre Pkt. Anz.</t>
  </si>
  <si>
    <t>Ökologische Standort Krieterien</t>
  </si>
  <si>
    <t>Abwärme Rückgewinnung (ERF)</t>
  </si>
  <si>
    <t>Umgebungstemperatur</t>
  </si>
  <si>
    <t>Erneuerbare Energie (REF)</t>
  </si>
  <si>
    <t>Wärmeabnehmer</t>
  </si>
  <si>
    <t>Recycling (MRR)</t>
  </si>
  <si>
    <t>Wärmesenken</t>
  </si>
  <si>
    <t>REST</t>
  </si>
  <si>
    <t>Soziale Kriterien</t>
  </si>
  <si>
    <t>Soziale Standort Kriterien</t>
  </si>
  <si>
    <t>Mitarbeiterzufriedenheit (SM)</t>
  </si>
  <si>
    <t>Verkehrsanbindung</t>
  </si>
  <si>
    <t>Weiterbildung (FER)</t>
  </si>
  <si>
    <t>Kundennähe</t>
  </si>
  <si>
    <t>Ausbildung (AA)</t>
  </si>
  <si>
    <t>Fachpersonal</t>
  </si>
  <si>
    <t>Konfliktfreie Komponenten</t>
  </si>
  <si>
    <t>Sozial-Standards der Hardwarehersteller</t>
  </si>
  <si>
    <t>Ökonomische Kriterien</t>
  </si>
  <si>
    <t>Ökonomische Standort Kriterien</t>
  </si>
  <si>
    <t>IT-Auslastung (ITEU)</t>
  </si>
  <si>
    <t>Steuern</t>
  </si>
  <si>
    <t>Infrastruktur (EPUE)</t>
  </si>
  <si>
    <t>Strompreis</t>
  </si>
  <si>
    <t>DCIM</t>
  </si>
  <si>
    <t>Breitbandverfügbarkeit</t>
  </si>
  <si>
    <t>Abwärme Rückgewinnung</t>
  </si>
  <si>
    <t>Energy Reuse Factor</t>
  </si>
  <si>
    <t>Definition:</t>
  </si>
  <si>
    <t xml:space="preserve">Der Energy Reuse Factor (ERF) ist das Verhältnis aus Energie die außerhalb des Rechenzentrums wiederverwendet wird zu der Energie die durch das IT-System verwendet wird.
</t>
  </si>
  <si>
    <t>Ihr Wert liegt bei:</t>
  </si>
  <si>
    <t>Formel:</t>
  </si>
  <si>
    <t>Dies entspricht:
(Bewertung)</t>
  </si>
  <si>
    <t>Beschreibung:</t>
  </si>
  <si>
    <t>Für die Ermittlung der wiederverwendeten Energiemenge ist eine klare Trennung von interner und externer
Nutzung nötig. Internes Energierecycling wird nicht im REF berücksichtigt da diese Maßnahme im DCiE verwendet wird.
Externes Energierecycling ist gegeben wenn die Nutzung strikt außerhalb der Systemgrenze des Rechenzentrums liegt.  
Ein Objekt ist außerhalb der Systemgrenze des Rechenzentrums sobald sein Energieverbrauch nicht als Energieverbrauch in der 
Bilanzierung des Rechenzentrumsenergieverbrauchs auftaucht. Ein Beispiel eines externen Verbrauchers ist der 
Heizenergieverbrauch von Bürogebäuden die nicht mit dem Betrieb des Rechenzentrums betraut sind.</t>
  </si>
  <si>
    <t>Messung:</t>
  </si>
  <si>
    <r>
      <t>Alle Messungen sind über eine Betriebsdauer von 12 Monaten anzugeben.
E</t>
    </r>
    <r>
      <rPr>
        <vertAlign val="subscript"/>
        <sz val="11"/>
        <color theme="1"/>
        <rFont val="Calibri"/>
        <scheme val="minor"/>
      </rPr>
      <t>IT</t>
    </r>
    <r>
      <rPr>
        <sz val="11"/>
        <color theme="1"/>
        <rFont val="Calibri"/>
        <scheme val="minor"/>
      </rPr>
      <t xml:space="preserve"> ist der Energieverbrauch der IT im Rechenzentrum.
E</t>
    </r>
    <r>
      <rPr>
        <vertAlign val="subscript"/>
        <sz val="11"/>
        <color theme="1"/>
        <rFont val="Calibri"/>
        <scheme val="minor"/>
      </rPr>
      <t>Reuse</t>
    </r>
    <r>
      <rPr>
        <sz val="11"/>
        <color theme="1"/>
        <rFont val="Calibri"/>
        <scheme val="minor"/>
      </rPr>
      <t xml:space="preserve"> ist an der Übergabestelle zu messen welche die geringsten Entfernung zur Quelle im Rechenzentrum hat. Im Falle Einer Abwärmenutzung über Wärmetauscher ist die Wärmemenge als Messgröße zu wählen welche an den Abwärmenutzungskreislauf übergeben wird. </t>
    </r>
  </si>
  <si>
    <t>Benötigte Messinstrumente:</t>
  </si>
  <si>
    <t>Wertebereich:</t>
  </si>
  <si>
    <t>[0-1]</t>
  </si>
  <si>
    <t>Bewertungseinteilung:</t>
  </si>
  <si>
    <t>Als Bewertungsformel wird folgende Gleichung zugrunde gelegt:
Wobei y der Bewertung entspricht und x dem ERF-Wert entspricht</t>
  </si>
  <si>
    <t>Konkretes Beispiel:</t>
  </si>
  <si>
    <t>Ein Rechenzntrum führt über ein Wasserglycol-Gemisch die Abwärme des Rechenzentrums an ein Rückkühlwerk heran. In diesem 
Kreislauf ist ein Wärmetauscher zwischengeschaltet welcher einen Teil der Abwärme an eine Wärmepumpe zur Beheizung des 
Nachbargebäudes abgibt. Für das IT-System wird ein Jahresverbrauch von 1250 MWh ermittelt. Der Wärmemengenzähler des 
Wärmetauschers gibt eine Wärmemenge von 6000 kWh an. Der ERF liegt somit bei 0,0048. Über die Bewertungsformel ergibt sich
für diesen ERF eine Bewertung von 0,2.</t>
  </si>
  <si>
    <t>ERF-Wert</t>
  </si>
  <si>
    <t>Bewertung</t>
  </si>
  <si>
    <t>ERF</t>
  </si>
  <si>
    <t>Erneuerbare Energie einbinden</t>
  </si>
  <si>
    <t>Renewable Energy Factor</t>
  </si>
  <si>
    <t>Der Renewable Energy Factor ist das Verhältnis an Erneuerbarer Energie im Energieverbrauch des Rechenzentrums zu seinem Gesamtverbrauch.</t>
  </si>
  <si>
    <t>Für die Ermittlung des Anteils an erneuerbarer Energie im Stromverbrauch dürfen zwei Quellen berücksichtigt werden. 
Wird ein über ein Power Purcase Agreements (PPA) Erneuerbare Energie direkt bezogen wird diese Strommenge zu 100 % angerechnet. Wird über den Stromanbieter erneuerbare Energie eingekauft die über Guarantee of Origin (GO) nachgewiesen wird, ist die Strommenge ebenfalls zu 100% anrechenbar.</t>
  </si>
  <si>
    <r>
      <t>Alle Messungen sind für eine Betriebsdauer von 12 Monaten anzugeben.</t>
    </r>
    <r>
      <rPr>
        <sz val="11"/>
        <color theme="1"/>
        <rFont val="Calibri"/>
        <scheme val="minor"/>
      </rPr>
      <t xml:space="preserve">
E</t>
    </r>
    <r>
      <rPr>
        <vertAlign val="subscript"/>
        <sz val="11"/>
        <color theme="1"/>
        <rFont val="Calibri"/>
        <scheme val="minor"/>
      </rPr>
      <t>PPA</t>
    </r>
    <r>
      <rPr>
        <sz val="11"/>
        <color theme="1"/>
        <rFont val="Calibri"/>
        <scheme val="minor"/>
      </rPr>
      <t xml:space="preserve"> ist über die bezogene Menge an erneuerbarer Energie im letzten Jahr zu ermitteln. Diese Daten sind jählichen oder monatlichen Abrechnungen zu entnehmen.
Die nötigen Daten zur Ermittlung des E</t>
    </r>
    <r>
      <rPr>
        <vertAlign val="subscript"/>
        <sz val="11"/>
        <color theme="1"/>
        <rFont val="Calibri"/>
        <scheme val="minor"/>
      </rPr>
      <t>GO</t>
    </r>
    <r>
      <rPr>
        <sz val="11"/>
        <color theme="1"/>
        <rFont val="Calibri"/>
        <scheme val="minor"/>
      </rPr>
      <t xml:space="preserve"> sind ebenfalls den Abrechnungen mit dem Stromanbieter zu entnehmen. Im Rahmen des Vertragsschlusses kann der Stromanbieter angeben von welchen Anlagen die GOs bezogen werden.
E</t>
    </r>
    <r>
      <rPr>
        <vertAlign val="subscript"/>
        <sz val="11"/>
        <color theme="1"/>
        <rFont val="Calibri"/>
        <scheme val="minor"/>
      </rPr>
      <t>RZ</t>
    </r>
    <r>
      <rPr>
        <sz val="11"/>
        <color theme="1"/>
        <rFont val="Calibri"/>
        <scheme val="minor"/>
      </rPr>
      <t xml:space="preserve"> ist an der Übergabestelle von Verteilnetzbetreiber zum Rechenzentrum zu messen (Trafo-Station). Ist dies nicht möglich ist eine Stelle zu wählen welche der Übergabestelle aus leitungstechnischer Sicht am nächsten ist. Sind weitere Verbraucher an dieser Messtation angebracht welche nicht zum Rechenzentrum gehören sind deren Verbräuche abzuziehen. Weiter Erzeuger wie Netzersatzanlagen sind an der Einspeisung in die USV zu erfassen und zum Gesamtverbrauch zu addieren.</t>
    </r>
  </si>
  <si>
    <t>Der Effekt des REF wird linear auf die Bewertung übertragen. 
Als Bewertungsformel wird folgende Gleichung zugrunde gelegt: 
Wobei y der Bewertung entspricht und x dem REF-Wert entspricht</t>
  </si>
  <si>
    <t>Ein Rechenzntrum in Deutschland bezieht Strom von einem Anbieter welcher für 75% der Strommenge Zertifikate aus Wasserkraft in Norwegen eingekauft hat. Die vom Stromnetz eingekaufte Menge liegt bei 1.105 MWh. Neben dem Stromeinkauf ist eine PV Anlage vom RZ-Betreiber intalliert worden welche eine jährliche Erzeugung von 15.000 kWh aufweist.  Der Eigenverbrauch des Rechenzentrums liegt bei 1.107 MWh. Der REF beläuft sich bei diesen Werten auf 0,76. Aufgrund der Übertragung auf die Bewertungspunkte ergeben sich 0,8 Punkte.</t>
  </si>
  <si>
    <t>Milestones:</t>
  </si>
  <si>
    <t>30% REF: Klimaziele EE-Anteil von Deutschland bis 2030
60% REF: Klimaziele EE-Anteil von Deutschland bis 2050
80% REF: Klimaziele EE-Anteil von Baden-Württemberg 2050</t>
  </si>
  <si>
    <t>REF-Wert</t>
  </si>
  <si>
    <t>REF</t>
  </si>
  <si>
    <t>Hardwarerecycling</t>
  </si>
  <si>
    <t>Material Recycling Ratio</t>
  </si>
  <si>
    <t>Die Material Recycling Ratio ist der Anteil an nachhaltig entsorgtem IT Equipment zur Menge des gesamten entsorgten IT Equipment.</t>
  </si>
  <si>
    <t>Ihr Bedingung lautet:</t>
  </si>
  <si>
    <t>Bestimmung siehe Beschreibung.</t>
  </si>
  <si>
    <t xml:space="preserve">Der Betreiber gibt in der Ausschreibung der Entsorgung an, welche Vorgehensweisen mit zu entsorgenden Komponenten zulässig sind.
Option A: Der Entsorger ist verpflichtet alle Komponenten zu entsorgen (zerstören). Eine Weiterverwendung ist ausgeschlossen.
Option B: Der Entsorger ist verpflichtet alle Speichermedien zu entsorgen. Alle anderen Komponenten, welche keine Daten speichern können, sind zur Weiterverwendung freigegeben.
Option C: Der Enstorger ist verpflichtet alle permanenten (stromlose) Speichermedien zu entsorgen. Alle anderen Komponenten sind zur Weiterverwendung freigegeben.
Option D: Der Entsorger erhält alle Komponenten im zerstörungfreien Zustand und ist berechtigt diese ungeingeschränkt weiter zu verwenden. (Die fachgerechte und permanente Löschung aller Daten kann sowohl von Seiten des Entsorgers als auch Rechenzentrumsintern umgesetzt werden).
Anmerkung Colocation: Ein Colocation Anbieter kann das Recycling/Refurbisment von Komponenten für seine Kunden anbieten. Bietet er dies für alle Komponenten an so erhält er abhängig der angebotenen Option eine Bewertung. (Unabhängig ob die Kunden den Service annehmen oder nicht). </t>
  </si>
  <si>
    <t>Schriftliche Verankerung der Bedingungen in den Vergaberichtlinien für Entsorgungsunternehmen</t>
  </si>
  <si>
    <t>Kopie der Vergaberichtlinien</t>
  </si>
  <si>
    <t>Reine Entsorgung</t>
  </si>
  <si>
    <t>Refurbish (ohne flüchtige/permanente Speicher)</t>
  </si>
  <si>
    <t>Refurbish (ohne permanenten Speicher)</t>
  </si>
  <si>
    <t>zerstörungsfreie Übergabe aller Komponenten</t>
  </si>
  <si>
    <t>Ein Rechenzentrum schreibt die Enstorgung ihrer IT-Komponenten alle 3 Jahre neu aus. In der Ausschreibung wird angegeben das alle permanenten Speichermedien (Festplatten) auf dem Betriebsgelände vernichtet werden müssen. Alle anderen Komponenten werden an den Entsorger übergeben und dieser ist berechtigt diese zu zerstören oder weiter zu verwenden. Dies entspricht der Option C und entspricht einer Bewertung von 0,8.</t>
  </si>
  <si>
    <t>Effiziente Gebäudetechnik</t>
  </si>
  <si>
    <t>Power Usage Effectiveness</t>
  </si>
  <si>
    <t>Die Power Usage Effectiveness (PUE) ist das Verhältnis aus  Gesamtenergieverbrauch zu IT-Energieverbrauch.</t>
  </si>
  <si>
    <r>
      <t>E</t>
    </r>
    <r>
      <rPr>
        <vertAlign val="subscript"/>
        <sz val="11"/>
        <color theme="1"/>
        <rFont val="Calibri"/>
        <scheme val="minor"/>
      </rPr>
      <t>IT</t>
    </r>
    <r>
      <rPr>
        <sz val="11"/>
        <color theme="1"/>
        <rFont val="Calibri"/>
        <scheme val="minor"/>
      </rPr>
      <t xml:space="preserve"> ist der Energieverbrauch gemessen an den PDU welche Server/Netzwerk/Storage versorgen.
Ist dies nicht möglich werden folgende Korrekturfaktoren zu dem gemessen Wert multipliziert:
0,98: wenn die Messung hinter der USV erfolgt.
0,90: wenn die Messung vor der USV erfolgt.
E</t>
    </r>
    <r>
      <rPr>
        <vertAlign val="subscript"/>
        <sz val="11"/>
        <color theme="1"/>
        <rFont val="Calibri"/>
        <scheme val="minor"/>
      </rPr>
      <t>RZ</t>
    </r>
    <r>
      <rPr>
        <sz val="11"/>
        <color theme="1"/>
        <rFont val="Calibri"/>
        <scheme val="minor"/>
      </rPr>
      <t xml:space="preserve"> ist an der Übergabestelle von Verteilnetzbetreiber zum Rechenzentrum zu messen (Trafo-Station). Ist dies nicht möglich ist eine Stelle zu wählen welche der Übergabestelle aus leitungstechnischer Sicht am nächsten ist. Sind weitere Verbraucher an dieser Messtation angebracht welche nicht zum Rechenzentrum gehören sind deren Verbräuche abzuziehen. Weiter Erzeuger wie Netzersatzanlagen sind an der Einspeisung in die USV zu erfassen und zum Gesamtverbrauch zu addieren.
</t>
    </r>
  </si>
  <si>
    <t>Leistungsmessung mit mindestens 15 minütigen Messintervalen. Der Messzeitraum muss mindestens 12 Monate umfassen.</t>
  </si>
  <si>
    <t>Leistungsmessung</t>
  </si>
  <si>
    <t>Folgende Bewertungsabstufungen übertragen den EDCiE in die Bewertungspunkte:</t>
  </si>
  <si>
    <t>Ein Rechenzentrum hat einen Gesamtstromverbrauch von 7.884 MWh. (Dies entspricht einer permanenten Leistung von 900 kW). Der Stromverbrauch der IT-Komponenten wird an den PDUs auf Rack-Ebene erfasst. Dieser liegt bei 6.570 MWh. (In der reinen PUE Bewertung würde dies einem PUE von 1,2 entsprechen). Da die Messung an den PDUs erfolgt wird kein Korrekturfaktur angewandt. Das Rechenzentrum weist über Auszüge aus den Ausschreibungsunterlagen/Beschaffungsrichtlinien nach, dass nur Server eingekauft werden deren Netzteile eine Effizienz von 89% oder höher aufweisen (bei 50% Last) oder ein 80Plus "Silver" Label tragen. Der Korrekturfaktor HOEM = 0,89 wird angewandt. Der EDCIE liegt somit bei 0,74. Dies entspricht einer Bewertung von 0,8 Punkten.</t>
  </si>
  <si>
    <t>PUE</t>
  </si>
  <si>
    <t>Wertung</t>
  </si>
  <si>
    <t>Hohe Auslastung der IT</t>
  </si>
  <si>
    <t>IT Equipment Utilisation</t>
  </si>
  <si>
    <t>Die Server Utilisation (SU) ist die mittlere Auslastung der CPUs gewichtet nach der Leistungsfähigkeit der CPU.</t>
  </si>
  <si>
    <r>
      <t xml:space="preserve">
</t>
    </r>
    <r>
      <rPr>
        <b/>
        <sz val="11"/>
        <color theme="1"/>
        <rFont val="Calibri"/>
        <scheme val="minor"/>
      </rPr>
      <t>t</t>
    </r>
    <r>
      <rPr>
        <b/>
        <vertAlign val="subscript"/>
        <sz val="11"/>
        <color theme="1"/>
        <rFont val="Calibri"/>
        <scheme val="minor"/>
      </rPr>
      <t>o</t>
    </r>
    <r>
      <rPr>
        <b/>
        <sz val="11"/>
        <color theme="1"/>
        <rFont val="Calibri"/>
        <scheme val="minor"/>
      </rPr>
      <t xml:space="preserve"> </t>
    </r>
    <r>
      <rPr>
        <sz val="11"/>
        <color theme="1"/>
        <rFont val="Calibri"/>
        <scheme val="minor"/>
      </rPr>
      <t xml:space="preserve">ist der Startpunkt der Messung
</t>
    </r>
    <r>
      <rPr>
        <b/>
        <sz val="11"/>
        <color theme="1"/>
        <rFont val="Calibri"/>
        <scheme val="minor"/>
      </rPr>
      <t>a</t>
    </r>
    <r>
      <rPr>
        <sz val="11"/>
        <color theme="1"/>
        <rFont val="Calibri"/>
        <scheme val="minor"/>
      </rPr>
      <t xml:space="preserve"> ist die Anzahl der Messintervalle innerhalb des letzten Jahres
</t>
    </r>
    <r>
      <rPr>
        <b/>
        <sz val="11"/>
        <color theme="1"/>
        <rFont val="Calibri"/>
        <scheme val="minor"/>
      </rPr>
      <t>e</t>
    </r>
    <r>
      <rPr>
        <sz val="11"/>
        <color theme="1"/>
        <rFont val="Calibri"/>
        <scheme val="minor"/>
      </rPr>
      <t xml:space="preserve"> ist die Zeitdauer die zwischen den Messungen liegt</t>
    </r>
  </si>
  <si>
    <t>Für die Ermittlung der ITEU müssen mindestens 90% der Server erfasst werden.  Die CPU Auslastung ist mit einer Mindestabtastrate zwischen 1 Minute und 1 Stunde zu ermitteln. Messungen die länger als 24 Studen zurückliegen dürfen auf einen Tageswert aggregiert werden. 
Dieser Indikator entspricht dem ITEU aus der Norm ISO/IEC 30134-5.</t>
  </si>
  <si>
    <t xml:space="preserve">Zur Erfassung der CPU Auslastung ist ein Softwaretool einzusetzen. TSO Logic oder ähnliche Software wie Windows Manager Instrument (WMI) oder System Activity Reporter (SAR) ist empfehlenswert. Eigene Inhouselösungen sind zulässig solange Sie die Mindestabtastrate aufweisen. Die Auslastung ist in Prozent anzugeben. </t>
  </si>
  <si>
    <t>DCIM (oder äquivalente Tools); TSO Logic (oder äquivalente Tools)</t>
  </si>
  <si>
    <t xml:space="preserve">Als Bewertungsformel wird folgende Gleichung zugrunde gelegt: 
Wobei y der Bewertung entspricht und x dem ITEU-Wert entspricht
</t>
  </si>
  <si>
    <t>ESU Wert</t>
  </si>
  <si>
    <t>Weiterbildung</t>
  </si>
  <si>
    <t>Further Education Ratio</t>
  </si>
  <si>
    <t xml:space="preserve">Die Further Education Ratio ist das Verhältnis aus Anzahl der Fort/Weiterbildungstagen zur Anzahl an Mitarbeitern.
</t>
  </si>
  <si>
    <t>Gezählt werden nur Mitarbeiter des eigenen Rechenzentrums  welche in Ihrer Haupttätigkeit im Rechenzentrum arbeiten oder in administrativer Form auf das Rechenzentrum zugreifen. Dienstleister von Dritten werden nicht berücksichtigt.
Als Fort- oder Weiterbildung gelten Aktivitäten die Kentnisse auf beruflicher Ebene erweitern, vertiefen oder neu schaffen. Dazu zählen unter anderem Erhaltungsfortbildungen, Anpassungsfortbildungen, Erweiterungsfortbildungen und Aufstiegsfortbildungen. Die Teilnahme an Konferenzen, Tagungen oder Vorträgen sind ebenfalls als Fortbildung anzusehen.
Für einen einzelnen Mitarbeiter können maximal 15 Fort/Weiterbildungen angerechnet werden.</t>
  </si>
  <si>
    <t>Daten der Personalabteilung</t>
  </si>
  <si>
    <t>Als Bewertungsformel wird folgende Gleichung zugrunde gelegt: 
Wobei y der Bewertung entspricht und x dem FER-Wert entspricht</t>
  </si>
  <si>
    <t>Ein Rechenzentrum hat 9 Mitarbeiter. Diese Mitarbeiter sind in Summe ingesamt 75 Tage pro Jahr auf Fort- oder Weiterbildungen. 
Dies entspricht einem FER-Wert von 8,3 und ergibt 1 Punkte in der Bewertung.</t>
  </si>
  <si>
    <t>FER Wert</t>
  </si>
  <si>
    <t>Ausbildung</t>
  </si>
  <si>
    <t>Apprenticeship Availability</t>
  </si>
  <si>
    <t>Die Apprenticeship Availability ist das Verhältnis aus der Anzahl an Mitarbeitern die eine Ausbildung im Unternehmen gemacht haben oder gerade machen zur Gesamtzahl der Mitarbeiter.</t>
  </si>
  <si>
    <t>Gezählt werden nur Mitarbeiter des eigenen Rechenzentrums  welche in Ihrer Haupttätigkeit im Rechenzentrum arbeiten oder in administrativer Form auf das Rechenzentrum zugreifen. Dienstleister von Dritten werden nicht berücksichtigt.
Als Azubi oder ehemalige Azubi gelten alle Mitarbeiter welche derzeit oder in der Vergangenheit eine Ausbildung im genannten Unternehmen absolviert haben.</t>
  </si>
  <si>
    <t>Als Bewertungsformel wird folgende Gleichung zugrunde gelegt: 
Wobei y der Bewertung entspricht und x dem AA-Wert entspricht</t>
  </si>
  <si>
    <t>Ein Rechenzentrum beschäftigt 12 Personen. 4 Personen haben bereits ihre Ausbildung in diesem Unternehmen absolviert und bereits abgeschlossen. 1 Person befindet sich derzeit in Ausbilung. Der AA-Wert liegt somit bei 0,417. Dies entpricht einer Bewertung von 1,0.</t>
  </si>
  <si>
    <t>AA Wert</t>
  </si>
  <si>
    <t>Mitarbeiterzufriedenheit</t>
  </si>
  <si>
    <t>Staff Moral</t>
  </si>
  <si>
    <t>Die Staff Moral ist der Verhältnis aus der Summe aller Betriebszugehörigkeitsjahre (BZJ) im Verhältnis zur Anzahl der Mitarbeiter (pro Standort).</t>
  </si>
  <si>
    <t xml:space="preserve">Die Anzahl an Mitarbietern besteht aus allen Mitarbeitern welche in Ihrer Haupttätigkeit im Rechenzentrum arbeiten oder in administrativer Form auf das Rechenzentrum zugreifen. </t>
  </si>
  <si>
    <t>Als Bewertungsformel wird folgende Gleichung zugrunde gelegt: 
Wobei y der Bewertung entspricht und x dem SM-Wert entspricht</t>
  </si>
  <si>
    <t>SM WERT</t>
  </si>
  <si>
    <t>Max. zu 3.</t>
  </si>
  <si>
    <t>3. zu Median</t>
  </si>
  <si>
    <t>Median zu 1.</t>
  </si>
  <si>
    <t>1. zu Min.</t>
  </si>
  <si>
    <t>Max.</t>
  </si>
  <si>
    <t>3. Quartil</t>
  </si>
  <si>
    <t>Median</t>
  </si>
  <si>
    <t>1. Quartil</t>
  </si>
  <si>
    <t>Min</t>
  </si>
  <si>
    <t>Experte1</t>
  </si>
  <si>
    <t>Experte2</t>
  </si>
  <si>
    <t>Experte3</t>
  </si>
  <si>
    <t>Experte4</t>
  </si>
  <si>
    <t>Experte5</t>
  </si>
  <si>
    <t>Experte6</t>
  </si>
  <si>
    <t>Einkauf von erneuerbarem Strom (REF)</t>
  </si>
  <si>
    <t>Nutzung der Abwärme (ERF)</t>
  </si>
  <si>
    <t>Reuse oder stoffliches Recycling von IT Hardware (MRR)</t>
  </si>
  <si>
    <t>Zufriedenheit der eigenen Mitarbeiter (SM)</t>
  </si>
  <si>
    <t>Konfliktfreie Rohstoffe in der Hardware</t>
  </si>
  <si>
    <t>Sozial-Standards für Mitarbeiter in den Firmen die IT-Hardware produziren</t>
  </si>
  <si>
    <t>Ausbildung eigener Fachkräfte/Förderung des Arbeitsmarkts</t>
  </si>
  <si>
    <t>Weiterbidlung der eigenen Mitarbeiter</t>
  </si>
  <si>
    <t>Ausstattung aller wichtigen Komponenten mit Sensoren zur Verbrauchsmessung</t>
  </si>
  <si>
    <t>Steigerung der Auslastung von IT Geräten</t>
  </si>
  <si>
    <t>Steigerung der Effizienz von Kühlung und Stromversorgung</t>
  </si>
  <si>
    <t>Wärmeabnehmer in der Umgebung</t>
  </si>
  <si>
    <t>Wärmesenken in der Umgebung (Gewässer)</t>
  </si>
  <si>
    <t>Verfügbarkeit von Fachpersonal</t>
  </si>
  <si>
    <t>Höhe der Steuern</t>
  </si>
  <si>
    <t>Bezeichnung</t>
  </si>
  <si>
    <t>Maßnahme</t>
  </si>
  <si>
    <t>Betriebskriterien</t>
  </si>
  <si>
    <t>Quantitative Bewertung</t>
  </si>
  <si>
    <t>Einbinden der Abwärme in einen Prozess außerhalb des Rechenzentrums</t>
  </si>
  <si>
    <t>Betreiben des Rechenzentrums mit Erneuerbarerer Energie</t>
  </si>
  <si>
    <t>Maximierung der Virtualisierung für eine maximale Auslastung der IT Komponenten</t>
  </si>
  <si>
    <t>Minimieren des Energieverbrauchs der nötigen Versorgungsinfrastruktur</t>
  </si>
  <si>
    <t>Recycling und Refurbishment von IT Komponenten</t>
  </si>
  <si>
    <t>Konstanten Weiterbildung der Mitarbeiter</t>
  </si>
  <si>
    <t>Anbieten von Ausbildungsplätzen für einen besseren Arbeitsmarkt und Übernahme von Auszubildenden</t>
  </si>
  <si>
    <t>Lange Betriebszugehörigkeit von Mitarbeitern anstreben</t>
  </si>
  <si>
    <t>Qualitative Bewertung</t>
  </si>
  <si>
    <t>Einführen eines DCIM Systems zur Datenerfassung im Rechenzentrum</t>
  </si>
  <si>
    <t>Fordern von Konfliktfreien Rohstoffen in der Ausschreibung / Beschaffungsrichtlinie</t>
  </si>
  <si>
    <t>Sozial Standards sind Kriterium in der Hardwareauswahl</t>
  </si>
  <si>
    <t>Gemeinde</t>
  </si>
  <si>
    <t>Ökologisch</t>
  </si>
  <si>
    <t>Sozil</t>
  </si>
  <si>
    <t>Ökonomisch</t>
  </si>
  <si>
    <t>Binzen</t>
  </si>
  <si>
    <t>Lörrach</t>
  </si>
  <si>
    <t>Weil am Rhein</t>
  </si>
  <si>
    <t>Grenzach-Wyhlen</t>
  </si>
  <si>
    <t>Maulburg</t>
  </si>
  <si>
    <t>Steinen</t>
  </si>
  <si>
    <t>Inzlingen</t>
  </si>
  <si>
    <t>Schopfheim</t>
  </si>
  <si>
    <t>Bad Säckingen</t>
  </si>
  <si>
    <t>Schwörstadt</t>
  </si>
  <si>
    <t>Wehr</t>
  </si>
  <si>
    <t>Rheinfelden (Baden)</t>
  </si>
  <si>
    <t>Rickenbach</t>
  </si>
  <si>
    <t>Murg</t>
  </si>
  <si>
    <t>Lauchringen</t>
  </si>
  <si>
    <t>Küssaberg</t>
  </si>
  <si>
    <t>Laufenburg (Baden)</t>
  </si>
  <si>
    <t>Albbruck</t>
  </si>
  <si>
    <t>Görwihl</t>
  </si>
  <si>
    <t>Dogern</t>
  </si>
  <si>
    <t>Waldshut-Tiengen</t>
  </si>
  <si>
    <t>Dettighofen</t>
  </si>
  <si>
    <t>Jestetten</t>
  </si>
  <si>
    <t>Lottstetten</t>
  </si>
  <si>
    <t>Hohentengen am Hochrhein</t>
  </si>
  <si>
    <t>Klettgau</t>
  </si>
  <si>
    <t>Eriskirch</t>
  </si>
  <si>
    <t>Langenargen</t>
  </si>
  <si>
    <t>Tettnang</t>
  </si>
  <si>
    <t>Kressbronn am Bodensee</t>
  </si>
  <si>
    <t>Achberg</t>
  </si>
  <si>
    <t>Wangen im Allgäu</t>
  </si>
  <si>
    <t>Buggingen</t>
  </si>
  <si>
    <t>Fischingen</t>
  </si>
  <si>
    <t>Schliengen</t>
  </si>
  <si>
    <t>Kandern</t>
  </si>
  <si>
    <t>Eimeldingen</t>
  </si>
  <si>
    <t>Schallbach</t>
  </si>
  <si>
    <t>Bad Bellingen</t>
  </si>
  <si>
    <t>Efringen-Kirchen</t>
  </si>
  <si>
    <t>Rümmingen</t>
  </si>
  <si>
    <t>Wittlingen</t>
  </si>
  <si>
    <t>Sulzburg</t>
  </si>
  <si>
    <t>Neuenburg am Rhein</t>
  </si>
  <si>
    <t>Auggen</t>
  </si>
  <si>
    <t>Müllheim</t>
  </si>
  <si>
    <t>Badenweiler</t>
  </si>
  <si>
    <t>Utzenfeld</t>
  </si>
  <si>
    <t>Bernau im Schwarzwald</t>
  </si>
  <si>
    <t>Hausen im Wiesental</t>
  </si>
  <si>
    <t>Böllen</t>
  </si>
  <si>
    <t>Schönenberg</t>
  </si>
  <si>
    <t>Aitern</t>
  </si>
  <si>
    <t>Hasel</t>
  </si>
  <si>
    <t>Wieden</t>
  </si>
  <si>
    <t>Kleines Wiesental</t>
  </si>
  <si>
    <t>Malsburg-Marzell</t>
  </si>
  <si>
    <t>Todtmoos</t>
  </si>
  <si>
    <t>Münstertal/Schwarzwald</t>
  </si>
  <si>
    <t>Zell im Wiesental</t>
  </si>
  <si>
    <t>Tunau</t>
  </si>
  <si>
    <t>Fröhnd</t>
  </si>
  <si>
    <t>Häg-Ehrsberg</t>
  </si>
  <si>
    <t>Todtnau</t>
  </si>
  <si>
    <t>Wembach</t>
  </si>
  <si>
    <t>Schönau im Schwarzwald</t>
  </si>
  <si>
    <t>Staufen im Breisgau</t>
  </si>
  <si>
    <t>Herrischried</t>
  </si>
  <si>
    <t>Feldberg (Schwarzwald)</t>
  </si>
  <si>
    <t>Wutöschingen</t>
  </si>
  <si>
    <t>Häusern</t>
  </si>
  <si>
    <t>Höchenschwand</t>
  </si>
  <si>
    <t>Dachsberg (Südschwarzwald)</t>
  </si>
  <si>
    <t>Ibach</t>
  </si>
  <si>
    <t>Grafenhausen</t>
  </si>
  <si>
    <t>Schluchsee</t>
  </si>
  <si>
    <t>St. Blasien</t>
  </si>
  <si>
    <t>Weilheim</t>
  </si>
  <si>
    <t>Ühlingen-Birkendorf</t>
  </si>
  <si>
    <t>Stühlingen</t>
  </si>
  <si>
    <t>Bonndorf im Schwarzwald</t>
  </si>
  <si>
    <t>Lenzkirch</t>
  </si>
  <si>
    <t>Löffingen</t>
  </si>
  <si>
    <t>Blumberg</t>
  </si>
  <si>
    <t>Wutach</t>
  </si>
  <si>
    <t>Eggingen</t>
  </si>
  <si>
    <t>Geisingen</t>
  </si>
  <si>
    <t>Hüfingen</t>
  </si>
  <si>
    <t>Tengen</t>
  </si>
  <si>
    <t>Büsingen am Hochrhein</t>
  </si>
  <si>
    <t>Volkertshausen</t>
  </si>
  <si>
    <t>Steißlingen</t>
  </si>
  <si>
    <t>Rielasingen-Worblingen</t>
  </si>
  <si>
    <t>Singen (Hohentwiel)</t>
  </si>
  <si>
    <t>Mühlhausen-Ehingen</t>
  </si>
  <si>
    <t>Gottmadingen</t>
  </si>
  <si>
    <t>Öhningen</t>
  </si>
  <si>
    <t>Gailingen am Hochrhein</t>
  </si>
  <si>
    <t>Gaienhofen</t>
  </si>
  <si>
    <t>Moos</t>
  </si>
  <si>
    <t>Eigeltingen</t>
  </si>
  <si>
    <t>Stockach</t>
  </si>
  <si>
    <t>Radolfzell am Bodensee</t>
  </si>
  <si>
    <t>Bodman-Ludwigshafen</t>
  </si>
  <si>
    <t>Hilzingen</t>
  </si>
  <si>
    <t>Orsingen-Nenzingen</t>
  </si>
  <si>
    <t>Engen</t>
  </si>
  <si>
    <t>Aach</t>
  </si>
  <si>
    <t>Uhldingen-Mühlhofen</t>
  </si>
  <si>
    <t>Sipplingen</t>
  </si>
  <si>
    <t>Herdwangen-Schönach</t>
  </si>
  <si>
    <t>Markdorf</t>
  </si>
  <si>
    <t>Daisendorf</t>
  </si>
  <si>
    <t>Heiligenberg</t>
  </si>
  <si>
    <t>Salem</t>
  </si>
  <si>
    <t>Bermatingen</t>
  </si>
  <si>
    <t>Allensbach</t>
  </si>
  <si>
    <t>Hagnau am Bodensee</t>
  </si>
  <si>
    <t>Reichenau</t>
  </si>
  <si>
    <t>Owingen</t>
  </si>
  <si>
    <t>Frickingen</t>
  </si>
  <si>
    <t>Illmensee</t>
  </si>
  <si>
    <t>Immenstaad am Bodensee</t>
  </si>
  <si>
    <t>Stetten</t>
  </si>
  <si>
    <t>Überlingen</t>
  </si>
  <si>
    <t>Meersburg</t>
  </si>
  <si>
    <t>Konstanz</t>
  </si>
  <si>
    <t>Horgenzell</t>
  </si>
  <si>
    <t>Berg</t>
  </si>
  <si>
    <t>Grünkraut</t>
  </si>
  <si>
    <t>Oberteuringen</t>
  </si>
  <si>
    <t>Meckenbeuren</t>
  </si>
  <si>
    <t>Neukirch</t>
  </si>
  <si>
    <t>Baienfurt</t>
  </si>
  <si>
    <t>Bodnegg</t>
  </si>
  <si>
    <t>Fronreute</t>
  </si>
  <si>
    <t>Wilhelmsdorf</t>
  </si>
  <si>
    <t>Baindt</t>
  </si>
  <si>
    <t>Weingarten</t>
  </si>
  <si>
    <t>Ravensburg</t>
  </si>
  <si>
    <t>Schlier</t>
  </si>
  <si>
    <t>Deggenhausertal</t>
  </si>
  <si>
    <t>Friedrichshafen</t>
  </si>
  <si>
    <t>Kißlegg</t>
  </si>
  <si>
    <t>Wolfegg</t>
  </si>
  <si>
    <t>Bergatreute</t>
  </si>
  <si>
    <t>Waldburg</t>
  </si>
  <si>
    <t>Bad Wurzach</t>
  </si>
  <si>
    <t>Argenbühl</t>
  </si>
  <si>
    <t>Isny im Allgäu</t>
  </si>
  <si>
    <t>Leutkirch im Allgäu</t>
  </si>
  <si>
    <t>Vogt</t>
  </si>
  <si>
    <t>Amtzell</t>
  </si>
  <si>
    <t>Merdingen</t>
  </si>
  <si>
    <t>Ihringen</t>
  </si>
  <si>
    <t>Breisach am Rhein</t>
  </si>
  <si>
    <t>Eschbach</t>
  </si>
  <si>
    <t>Hartheim am Rhein</t>
  </si>
  <si>
    <t>Heitersheim</t>
  </si>
  <si>
    <t>Bad Krozingen</t>
  </si>
  <si>
    <t>Vogtsburg im Kaiserstuhl</t>
  </si>
  <si>
    <t>Ballrechten-Dottingen</t>
  </si>
  <si>
    <t>Horben</t>
  </si>
  <si>
    <t>Bollschweil</t>
  </si>
  <si>
    <t>Pfaffenweiler</t>
  </si>
  <si>
    <t>Heuweiler</t>
  </si>
  <si>
    <t>Wittnau</t>
  </si>
  <si>
    <t>Au</t>
  </si>
  <si>
    <t>Gundelfingen</t>
  </si>
  <si>
    <t>Sölden</t>
  </si>
  <si>
    <t>Ebringen</t>
  </si>
  <si>
    <t>Schallstadt</t>
  </si>
  <si>
    <t>Glottertal</t>
  </si>
  <si>
    <t>Merzhausen</t>
  </si>
  <si>
    <t>Stegen</t>
  </si>
  <si>
    <t>Kirchzarten</t>
  </si>
  <si>
    <t>Waldkirch</t>
  </si>
  <si>
    <t>Denzlingen</t>
  </si>
  <si>
    <t>Vörstetten</t>
  </si>
  <si>
    <t>March</t>
  </si>
  <si>
    <t>Umkirch</t>
  </si>
  <si>
    <t>Ehrenkirchen</t>
  </si>
  <si>
    <t>Buchenbach</t>
  </si>
  <si>
    <t>Freiburg im Breisgau</t>
  </si>
  <si>
    <t>Oberried</t>
  </si>
  <si>
    <t>Gottenheim</t>
  </si>
  <si>
    <t>Bötzingen</t>
  </si>
  <si>
    <t>St. Peter</t>
  </si>
  <si>
    <t>Gütenbach</t>
  </si>
  <si>
    <t>Simonswald</t>
  </si>
  <si>
    <t>Eisenbach (Hochschwarzwald)</t>
  </si>
  <si>
    <t>Furtwangen im Schwarzwald</t>
  </si>
  <si>
    <t>Titisee-Neustadt</t>
  </si>
  <si>
    <t>Villingen-Schwenningen</t>
  </si>
  <si>
    <t>Vöhrenbach</t>
  </si>
  <si>
    <t>Unterkirnach</t>
  </si>
  <si>
    <t>Bräunlingen</t>
  </si>
  <si>
    <t>Donaueschingen</t>
  </si>
  <si>
    <t>Friedenweiler</t>
  </si>
  <si>
    <t>St. Georgen im Schwarzwald</t>
  </si>
  <si>
    <t>Breitnau</t>
  </si>
  <si>
    <t>St. Märgen</t>
  </si>
  <si>
    <t>Hinterzarten</t>
  </si>
  <si>
    <t>Bad Dürrheim</t>
  </si>
  <si>
    <t>Brigachtal</t>
  </si>
  <si>
    <t>Dauchingen</t>
  </si>
  <si>
    <t>Trossingen</t>
  </si>
  <si>
    <t>Tuningen</t>
  </si>
  <si>
    <t>Durchhausen</t>
  </si>
  <si>
    <t>Aldingen</t>
  </si>
  <si>
    <t>Deißlingen</t>
  </si>
  <si>
    <t>Immendingen</t>
  </si>
  <si>
    <t>Talheim</t>
  </si>
  <si>
    <t>Beuron</t>
  </si>
  <si>
    <t>Mühlheim an der Donau</t>
  </si>
  <si>
    <t>Wurmlingen</t>
  </si>
  <si>
    <t>Bärenthal</t>
  </si>
  <si>
    <t>Fridingen an der Donau</t>
  </si>
  <si>
    <t>Mühlingen</t>
  </si>
  <si>
    <t>Spaichingen</t>
  </si>
  <si>
    <t>Leibertingen</t>
  </si>
  <si>
    <t>Renquishausen</t>
  </si>
  <si>
    <t>Gunningen</t>
  </si>
  <si>
    <t>Balgheim</t>
  </si>
  <si>
    <t>Buchheim</t>
  </si>
  <si>
    <t>Irndorf</t>
  </si>
  <si>
    <t>Tuttlingen</t>
  </si>
  <si>
    <t>Seitingen-Oberflacht</t>
  </si>
  <si>
    <t>Hausen ob Verena</t>
  </si>
  <si>
    <t>Dürbheim</t>
  </si>
  <si>
    <t>Rietheim-Weilheim</t>
  </si>
  <si>
    <t>Kolbingen</t>
  </si>
  <si>
    <t>Mahlstetten</t>
  </si>
  <si>
    <t>Emmingen-Liptingen</t>
  </si>
  <si>
    <t>Neuhausen ob Eck</t>
  </si>
  <si>
    <t>Krauchenwies</t>
  </si>
  <si>
    <t>Wald</t>
  </si>
  <si>
    <t>Scheer</t>
  </si>
  <si>
    <t>Hohenfels</t>
  </si>
  <si>
    <t>Sigmaringen</t>
  </si>
  <si>
    <t>Pfullendorf</t>
  </si>
  <si>
    <t>Sigmaringendorf</t>
  </si>
  <si>
    <t>Meßkirch</t>
  </si>
  <si>
    <t>Inzigkofen</t>
  </si>
  <si>
    <t>Mengen</t>
  </si>
  <si>
    <t>Ostrach</t>
  </si>
  <si>
    <t>Hohentengen</t>
  </si>
  <si>
    <t>Sauldorf</t>
  </si>
  <si>
    <t>Bad Schussenried</t>
  </si>
  <si>
    <t>Fleischwangen</t>
  </si>
  <si>
    <t>Unterwaldhausen</t>
  </si>
  <si>
    <t>Dürnau</t>
  </si>
  <si>
    <t>Ebersbach-Musbach</t>
  </si>
  <si>
    <t>Oggelshausen</t>
  </si>
  <si>
    <t>Hoßkirch</t>
  </si>
  <si>
    <t>Allmannsweiler</t>
  </si>
  <si>
    <t>Ertingen</t>
  </si>
  <si>
    <t>Bad Waldsee</t>
  </si>
  <si>
    <t>Königseggwald</t>
  </si>
  <si>
    <t>Bad Saulgau</t>
  </si>
  <si>
    <t>Riedlingen</t>
  </si>
  <si>
    <t>Kanzach</t>
  </si>
  <si>
    <t>Bad Buchau</t>
  </si>
  <si>
    <t>Riedhausen</t>
  </si>
  <si>
    <t>Eichstegen</t>
  </si>
  <si>
    <t>Ebenweiler</t>
  </si>
  <si>
    <t>Guggenhausen</t>
  </si>
  <si>
    <t>Boms</t>
  </si>
  <si>
    <t>Herbertingen</t>
  </si>
  <si>
    <t>Aulendorf</t>
  </si>
  <si>
    <t>Wolpertswende</t>
  </si>
  <si>
    <t>Altshausen</t>
  </si>
  <si>
    <t>Ingoldingen</t>
  </si>
  <si>
    <t>Mittelbiberach</t>
  </si>
  <si>
    <t>Steinhausen an der Rottum</t>
  </si>
  <si>
    <t>Hochdorf</t>
  </si>
  <si>
    <t>Biberach an der Riß</t>
  </si>
  <si>
    <t>Aitrach</t>
  </si>
  <si>
    <t>Rot an der Rot</t>
  </si>
  <si>
    <t>Erlenmoos</t>
  </si>
  <si>
    <t>Erolzheim</t>
  </si>
  <si>
    <t>Eberhardzell</t>
  </si>
  <si>
    <t>Aichstetten</t>
  </si>
  <si>
    <t>Ummendorf</t>
  </si>
  <si>
    <t>Ochsenhausen</t>
  </si>
  <si>
    <t>Berkheim</t>
  </si>
  <si>
    <t>Tannheim</t>
  </si>
  <si>
    <t>Kirchdorf an der Iller</t>
  </si>
  <si>
    <t>Weisweil</t>
  </si>
  <si>
    <t>Wyhl am Kaiserstuhl</t>
  </si>
  <si>
    <t>Endingen am Kaiserstuhl</t>
  </si>
  <si>
    <t>Sasbach am Kaiserstuhl</t>
  </si>
  <si>
    <t>Gutach im Breisgau</t>
  </si>
  <si>
    <t>Winden im Elztal</t>
  </si>
  <si>
    <t>Biberach</t>
  </si>
  <si>
    <t>Riegel am Kaiserstuhl</t>
  </si>
  <si>
    <t>Steinach</t>
  </si>
  <si>
    <t>Rheinau, gemeindefreies Gebiet</t>
  </si>
  <si>
    <t>Rust</t>
  </si>
  <si>
    <t>Herbolzheim</t>
  </si>
  <si>
    <t>Rheinhausen</t>
  </si>
  <si>
    <t>Forchheim</t>
  </si>
  <si>
    <t>Schuttertal</t>
  </si>
  <si>
    <t>Mahlberg</t>
  </si>
  <si>
    <t>Kenzingen</t>
  </si>
  <si>
    <t>Seelbach</t>
  </si>
  <si>
    <t>Teningen</t>
  </si>
  <si>
    <t>Sexau</t>
  </si>
  <si>
    <t>Emmendingen</t>
  </si>
  <si>
    <t>Reute</t>
  </si>
  <si>
    <t>Freiamt</t>
  </si>
  <si>
    <t>Malterdingen</t>
  </si>
  <si>
    <t>Ettenheim</t>
  </si>
  <si>
    <t>Kappel-Grafenhausen</t>
  </si>
  <si>
    <t>Ringsheim</t>
  </si>
  <si>
    <t>Biederbach</t>
  </si>
  <si>
    <t>Elzach</t>
  </si>
  <si>
    <t>Kippenheim</t>
  </si>
  <si>
    <t>Lahr/Schwarzwald</t>
  </si>
  <si>
    <t>Bahlingen am Kaiserstuhl</t>
  </si>
  <si>
    <t>Eichstetten am Kaiserstuhl</t>
  </si>
  <si>
    <t>Triberg im Schwarzwald</t>
  </si>
  <si>
    <t>Fischerbach</t>
  </si>
  <si>
    <t>Wolfach</t>
  </si>
  <si>
    <t>Gutach (Schwarzwaldbahn)</t>
  </si>
  <si>
    <t>Hornberg</t>
  </si>
  <si>
    <t>Hofstetten</t>
  </si>
  <si>
    <t>Oberwolfach</t>
  </si>
  <si>
    <t>Hausach</t>
  </si>
  <si>
    <t>Schönwald im Schwarzwald</t>
  </si>
  <si>
    <t>Haslach im Kinzigtal</t>
  </si>
  <si>
    <t>Schonach im Schwarzwald</t>
  </si>
  <si>
    <t>Mühlenbach</t>
  </si>
  <si>
    <t>Schenkenzell</t>
  </si>
  <si>
    <t>Lauterbach</t>
  </si>
  <si>
    <t>Schramberg</t>
  </si>
  <si>
    <t>Schiltach</t>
  </si>
  <si>
    <t>Villingendorf</t>
  </si>
  <si>
    <t>Dietingen</t>
  </si>
  <si>
    <t>Königsfeld im Schwarzwald</t>
  </si>
  <si>
    <t>Eschbronn</t>
  </si>
  <si>
    <t>Hardt</t>
  </si>
  <si>
    <t>Niedereschach</t>
  </si>
  <si>
    <t>Oberndorf am Neckar</t>
  </si>
  <si>
    <t>Vöhringen</t>
  </si>
  <si>
    <t>Epfendorf</t>
  </si>
  <si>
    <t>Rosenfeld</t>
  </si>
  <si>
    <t>Zimmern ob Rottweil</t>
  </si>
  <si>
    <t>Dunningen</t>
  </si>
  <si>
    <t>Bösingen</t>
  </si>
  <si>
    <t>Mönchweiler</t>
  </si>
  <si>
    <t>Alpirsbach</t>
  </si>
  <si>
    <t>Fluorn-Winzeln</t>
  </si>
  <si>
    <t>Aichhalden</t>
  </si>
  <si>
    <t>Rottweil</t>
  </si>
  <si>
    <t>Dautmergen</t>
  </si>
  <si>
    <t>Wellendingen</t>
  </si>
  <si>
    <t>Meßstetten</t>
  </si>
  <si>
    <t>Frittlingen</t>
  </si>
  <si>
    <t>Stetten am kalten Markt</t>
  </si>
  <si>
    <t>Schwenningen</t>
  </si>
  <si>
    <t>Bubsheim</t>
  </si>
  <si>
    <t>Bisingen</t>
  </si>
  <si>
    <t>Ratshausen</t>
  </si>
  <si>
    <t>Nusplingen</t>
  </si>
  <si>
    <t>Egesheim</t>
  </si>
  <si>
    <t>Deilingen</t>
  </si>
  <si>
    <t>Albstadt</t>
  </si>
  <si>
    <t>Dotternhausen</t>
  </si>
  <si>
    <t>Dormettingen</t>
  </si>
  <si>
    <t>Königsheim</t>
  </si>
  <si>
    <t>Wehingen</t>
  </si>
  <si>
    <t>Denkingen</t>
  </si>
  <si>
    <t>Geislingen</t>
  </si>
  <si>
    <t>Obernheim</t>
  </si>
  <si>
    <t>Reichenbach am Heuberg</t>
  </si>
  <si>
    <t>Hausen am Tann</t>
  </si>
  <si>
    <t>Balingen</t>
  </si>
  <si>
    <t>Weilen unter den Rinnen</t>
  </si>
  <si>
    <t>Hechingen</t>
  </si>
  <si>
    <t>Böttingen</t>
  </si>
  <si>
    <t>Zimmern unter der Burg</t>
  </si>
  <si>
    <t>Schömberg</t>
  </si>
  <si>
    <t>Gosheim</t>
  </si>
  <si>
    <t>Straßberg</t>
  </si>
  <si>
    <t>Hettingen</t>
  </si>
  <si>
    <t>Neufra</t>
  </si>
  <si>
    <t>Veringenstadt</t>
  </si>
  <si>
    <t>Langenenslingen</t>
  </si>
  <si>
    <t>Bingen</t>
  </si>
  <si>
    <t>Gammertingen</t>
  </si>
  <si>
    <t>Burladingen</t>
  </si>
  <si>
    <t>Bitz</t>
  </si>
  <si>
    <t>Winterlingen</t>
  </si>
  <si>
    <t>Pfronstetten</t>
  </si>
  <si>
    <t>Trochtelfingen</t>
  </si>
  <si>
    <t>Hohenstein</t>
  </si>
  <si>
    <t>Grundsheim</t>
  </si>
  <si>
    <t>Rottenacker</t>
  </si>
  <si>
    <t>Unterwachingen</t>
  </si>
  <si>
    <t>Unterstadion</t>
  </si>
  <si>
    <t>Altheim</t>
  </si>
  <si>
    <t>Dürmentingen</t>
  </si>
  <si>
    <t>Betzenweiler</t>
  </si>
  <si>
    <t>Hausen am Bussen</t>
  </si>
  <si>
    <t>Tiefenbach</t>
  </si>
  <si>
    <t>Attenweiler</t>
  </si>
  <si>
    <t>Moosburg</t>
  </si>
  <si>
    <t>Oberstadion</t>
  </si>
  <si>
    <t>Untermarchtal</t>
  </si>
  <si>
    <t>Rechtenstein</t>
  </si>
  <si>
    <t>Obermarchtal</t>
  </si>
  <si>
    <t>Emeringen</t>
  </si>
  <si>
    <t>Lauterach</t>
  </si>
  <si>
    <t>Hayingen</t>
  </si>
  <si>
    <t>Alleshausen</t>
  </si>
  <si>
    <t>Seekirch</t>
  </si>
  <si>
    <t>Zwiefalten</t>
  </si>
  <si>
    <t>Uttenweiler</t>
  </si>
  <si>
    <t>Unlingen</t>
  </si>
  <si>
    <t>Allmendingen</t>
  </si>
  <si>
    <t>Ehingen (Donau)</t>
  </si>
  <si>
    <t>Emerkingen</t>
  </si>
  <si>
    <t>Munderkingen</t>
  </si>
  <si>
    <t>Warthausen</t>
  </si>
  <si>
    <t>Wain</t>
  </si>
  <si>
    <t>Burgrieden</t>
  </si>
  <si>
    <t>Mietingen</t>
  </si>
  <si>
    <t>Öpfingen</t>
  </si>
  <si>
    <t>Maselheim</t>
  </si>
  <si>
    <t>Schnürpflingen</t>
  </si>
  <si>
    <t>Hüttisheim</t>
  </si>
  <si>
    <t>Schemmerhofen</t>
  </si>
  <si>
    <t>Staig</t>
  </si>
  <si>
    <t>Schwendi</t>
  </si>
  <si>
    <t>Gutenzell-Hürbel</t>
  </si>
  <si>
    <t>Achstetten</t>
  </si>
  <si>
    <t>Laupheim</t>
  </si>
  <si>
    <t>Oberdischingen</t>
  </si>
  <si>
    <t>Griesingen</t>
  </si>
  <si>
    <t>Erbach</t>
  </si>
  <si>
    <t>Illerkirchberg</t>
  </si>
  <si>
    <t>Illerrieden</t>
  </si>
  <si>
    <t>Balzheim</t>
  </si>
  <si>
    <t>Kirchberg an der Iller</t>
  </si>
  <si>
    <t>Dietenheim</t>
  </si>
  <si>
    <t>Dettingen an der Iller</t>
  </si>
  <si>
    <t>Meißenheim</t>
  </si>
  <si>
    <t>Hohberg</t>
  </si>
  <si>
    <t>Berghaupten</t>
  </si>
  <si>
    <t>Ohlsbach</t>
  </si>
  <si>
    <t>Neuried</t>
  </si>
  <si>
    <t>Friesenheim</t>
  </si>
  <si>
    <t>Ortenberg</t>
  </si>
  <si>
    <t>Durbach</t>
  </si>
  <si>
    <t>Schutterwald</t>
  </si>
  <si>
    <t>Gengenbach</t>
  </si>
  <si>
    <t>Schwanau</t>
  </si>
  <si>
    <t>Appenweier</t>
  </si>
  <si>
    <t>Offenburg</t>
  </si>
  <si>
    <t>Willstätt</t>
  </si>
  <si>
    <t>Kehl</t>
  </si>
  <si>
    <t>Nordrach</t>
  </si>
  <si>
    <t>Lautenbach</t>
  </si>
  <si>
    <t>Oberharmersbach</t>
  </si>
  <si>
    <t>Zell am Harmersbach</t>
  </si>
  <si>
    <t>Oberkirch</t>
  </si>
  <si>
    <t>Freudenstadt</t>
  </si>
  <si>
    <t>Bad Rippoldsau-Schapbach</t>
  </si>
  <si>
    <t>Baiersbronn</t>
  </si>
  <si>
    <t>Bad Peterstal-Griesbach</t>
  </si>
  <si>
    <t>Oppenau</t>
  </si>
  <si>
    <t>Dornstetten</t>
  </si>
  <si>
    <t>Pfalzgrafenweiler</t>
  </si>
  <si>
    <t>Seewald</t>
  </si>
  <si>
    <t>Waldachtal</t>
  </si>
  <si>
    <t>Haiterbach</t>
  </si>
  <si>
    <t>Horb am Neckar</t>
  </si>
  <si>
    <t>Glatten</t>
  </si>
  <si>
    <t>Dornhan</t>
  </si>
  <si>
    <t>Schopfloch</t>
  </si>
  <si>
    <t>Loßburg</t>
  </si>
  <si>
    <t>Sulz am Neckar</t>
  </si>
  <si>
    <t>Mötzingen</t>
  </si>
  <si>
    <t>Bodelshausen</t>
  </si>
  <si>
    <t>Nagold</t>
  </si>
  <si>
    <t>Ammerbuch</t>
  </si>
  <si>
    <t>Neustetten</t>
  </si>
  <si>
    <t>Tübingen</t>
  </si>
  <si>
    <t>Hirrlingen</t>
  </si>
  <si>
    <t>Starzach</t>
  </si>
  <si>
    <t>Eutingen im Gäu</t>
  </si>
  <si>
    <t>Bondorf</t>
  </si>
  <si>
    <t>Rottenburg am Neckar</t>
  </si>
  <si>
    <t>Ofterdingen</t>
  </si>
  <si>
    <t>Mössingen</t>
  </si>
  <si>
    <t>Rangendingen</t>
  </si>
  <si>
    <t>Grosselfingen</t>
  </si>
  <si>
    <t>Haigerloch</t>
  </si>
  <si>
    <t>Empfingen</t>
  </si>
  <si>
    <t>Kusterdingen</t>
  </si>
  <si>
    <t>Wannweil</t>
  </si>
  <si>
    <t>Jungingen</t>
  </si>
  <si>
    <t>Kirchentellinsfurt</t>
  </si>
  <si>
    <t>Dettingen an der Erms</t>
  </si>
  <si>
    <t>Sonnenbühl</t>
  </si>
  <si>
    <t>Lichtenstein</t>
  </si>
  <si>
    <t>Pfullingen</t>
  </si>
  <si>
    <t>Eningen unter Achalm</t>
  </si>
  <si>
    <t>Reutlingen</t>
  </si>
  <si>
    <t>Engstingen</t>
  </si>
  <si>
    <t>St. Johann</t>
  </si>
  <si>
    <t>Gomadingen</t>
  </si>
  <si>
    <t>Metzingen</t>
  </si>
  <si>
    <t>Dußlingen</t>
  </si>
  <si>
    <t>Gomaringen</t>
  </si>
  <si>
    <t>Nehren</t>
  </si>
  <si>
    <t>Grabenstetten</t>
  </si>
  <si>
    <t>Hülben</t>
  </si>
  <si>
    <t>Hohenstadt</t>
  </si>
  <si>
    <t>Lenningen</t>
  </si>
  <si>
    <t>Römerstein</t>
  </si>
  <si>
    <t>Westerheim</t>
  </si>
  <si>
    <t>Laichingen</t>
  </si>
  <si>
    <t>Schelklingen</t>
  </si>
  <si>
    <t>Bad Urach</t>
  </si>
  <si>
    <t>Gutsbezirk Münsingen</t>
  </si>
  <si>
    <t>Heroldstatt</t>
  </si>
  <si>
    <t>Mehrstetten</t>
  </si>
  <si>
    <t>Münsingen</t>
  </si>
  <si>
    <t>Nellingen</t>
  </si>
  <si>
    <t>Westerstetten</t>
  </si>
  <si>
    <t>Breitingen</t>
  </si>
  <si>
    <t>Merklingen</t>
  </si>
  <si>
    <t>Bernstadt</t>
  </si>
  <si>
    <t>Beimerstetten</t>
  </si>
  <si>
    <t>Berghülen</t>
  </si>
  <si>
    <t>Holzkirch</t>
  </si>
  <si>
    <t>Lonsee</t>
  </si>
  <si>
    <t>Blaubeuren</t>
  </si>
  <si>
    <t>Dornstadt</t>
  </si>
  <si>
    <t>Blaustein</t>
  </si>
  <si>
    <t>Langenau</t>
  </si>
  <si>
    <t>Ulm</t>
  </si>
  <si>
    <t>Nerenstetten</t>
  </si>
  <si>
    <t>Rammingen</t>
  </si>
  <si>
    <t>Öllingen</t>
  </si>
  <si>
    <t>Niederstotzingen</t>
  </si>
  <si>
    <t>Asselfingen</t>
  </si>
  <si>
    <t>Herbrechtingen</t>
  </si>
  <si>
    <t>Sontheim an der Brenz</t>
  </si>
  <si>
    <t>Rheinmünster</t>
  </si>
  <si>
    <t>Lichtenau</t>
  </si>
  <si>
    <t>Renchen</t>
  </si>
  <si>
    <t>Achern</t>
  </si>
  <si>
    <t>Rheinau</t>
  </si>
  <si>
    <t>Kappelrodeck</t>
  </si>
  <si>
    <t>Gernsbach</t>
  </si>
  <si>
    <t>Weisenbach</t>
  </si>
  <si>
    <t>Forbach</t>
  </si>
  <si>
    <t>Lauf</t>
  </si>
  <si>
    <t>Ottersweier</t>
  </si>
  <si>
    <t>Sasbachwalden</t>
  </si>
  <si>
    <t>Sinzheim</t>
  </si>
  <si>
    <t>Baden-Baden</t>
  </si>
  <si>
    <t>Bühlertal</t>
  </si>
  <si>
    <t>Bühl</t>
  </si>
  <si>
    <t>Sasbach</t>
  </si>
  <si>
    <t>Seebach</t>
  </si>
  <si>
    <t>Ottenhöfen im Schwarzwald</t>
  </si>
  <si>
    <t>Simmersfeld</t>
  </si>
  <si>
    <t>Neubulach</t>
  </si>
  <si>
    <t>Wildberg</t>
  </si>
  <si>
    <t>Grömbach</t>
  </si>
  <si>
    <t>Wörnersberg</t>
  </si>
  <si>
    <t>Ebhausen</t>
  </si>
  <si>
    <t>Egenhausen</t>
  </si>
  <si>
    <t>Altensteig</t>
  </si>
  <si>
    <t>Enzklösterle</t>
  </si>
  <si>
    <t>Bad Teinach-Zavelstein</t>
  </si>
  <si>
    <t>Calw</t>
  </si>
  <si>
    <t>Oberreichenbach</t>
  </si>
  <si>
    <t>Bad Liebenzell</t>
  </si>
  <si>
    <t>Neuweiler</t>
  </si>
  <si>
    <t>Loffenau</t>
  </si>
  <si>
    <t>Bad Herrenalb</t>
  </si>
  <si>
    <t>Bad Wildbad</t>
  </si>
  <si>
    <t>Herrenberg</t>
  </si>
  <si>
    <t>Ostelsheim</t>
  </si>
  <si>
    <t>Rohrdorf</t>
  </si>
  <si>
    <t>Gäufelden</t>
  </si>
  <si>
    <t>Hildrizhausen</t>
  </si>
  <si>
    <t>Jettingen</t>
  </si>
  <si>
    <t>Althengstett</t>
  </si>
  <si>
    <t>Ehningen</t>
  </si>
  <si>
    <t>Gärtringen</t>
  </si>
  <si>
    <t>Deckenpfronn</t>
  </si>
  <si>
    <t>Weil der Stadt</t>
  </si>
  <si>
    <t>Nufringen</t>
  </si>
  <si>
    <t>Holzgerlingen</t>
  </si>
  <si>
    <t>Altdorf</t>
  </si>
  <si>
    <t>Grafenau</t>
  </si>
  <si>
    <t>Simmozheim</t>
  </si>
  <si>
    <t>Gechingen</t>
  </si>
  <si>
    <t>Aidlingen</t>
  </si>
  <si>
    <t>Leonberg</t>
  </si>
  <si>
    <t>Renningen</t>
  </si>
  <si>
    <t>Magstadt</t>
  </si>
  <si>
    <t>Böblingen</t>
  </si>
  <si>
    <t>Sindelfingen</t>
  </si>
  <si>
    <t>Dettenhausen</t>
  </si>
  <si>
    <t>Wolfschlugen</t>
  </si>
  <si>
    <t>Neuhausen auf den Fildern</t>
  </si>
  <si>
    <t>Schönaich</t>
  </si>
  <si>
    <t>Unterensingen</t>
  </si>
  <si>
    <t>Pliezhausen</t>
  </si>
  <si>
    <t>Köngen</t>
  </si>
  <si>
    <t>Weil im Schönbuch</t>
  </si>
  <si>
    <t>Schlaitdorf</t>
  </si>
  <si>
    <t>Neckartailfingen</t>
  </si>
  <si>
    <t>Steinenbronn</t>
  </si>
  <si>
    <t>Leinfelden-Echterdingen</t>
  </si>
  <si>
    <t>Walddorfhäslach</t>
  </si>
  <si>
    <t>Altenriet</t>
  </si>
  <si>
    <t>Frickenhausen</t>
  </si>
  <si>
    <t>Waldenbuch</t>
  </si>
  <si>
    <t>Filderstadt</t>
  </si>
  <si>
    <t>Aichtal</t>
  </si>
  <si>
    <t>Neckartenzlingen</t>
  </si>
  <si>
    <t>Kohlberg</t>
  </si>
  <si>
    <t>Grafenberg</t>
  </si>
  <si>
    <t>Neuffen</t>
  </si>
  <si>
    <t>Riederich</t>
  </si>
  <si>
    <t>Bempflingen</t>
  </si>
  <si>
    <t>Großbettlingen</t>
  </si>
  <si>
    <t>Esslingen am Neckar</t>
  </si>
  <si>
    <t>Ostfildern</t>
  </si>
  <si>
    <t>Denkendorf</t>
  </si>
  <si>
    <t>Nürtingen</t>
  </si>
  <si>
    <t>Drackenstein</t>
  </si>
  <si>
    <t>Baltmannsweiler</t>
  </si>
  <si>
    <t>Börtlingen</t>
  </si>
  <si>
    <t>Göppingen</t>
  </si>
  <si>
    <t>Schlierbach</t>
  </si>
  <si>
    <t>Hattenhofen</t>
  </si>
  <si>
    <t>Holzmaden</t>
  </si>
  <si>
    <t>Aichwald</t>
  </si>
  <si>
    <t>Ebersbach an der Fils</t>
  </si>
  <si>
    <t>Wangen</t>
  </si>
  <si>
    <t>Bad Boll</t>
  </si>
  <si>
    <t>Lichtenwald</t>
  </si>
  <si>
    <t>Albershausen</t>
  </si>
  <si>
    <t>Uhingen</t>
  </si>
  <si>
    <t>Wäschenbeuren</t>
  </si>
  <si>
    <t>Altbach</t>
  </si>
  <si>
    <t>Erkenbrechtsweiler</t>
  </si>
  <si>
    <t>Rechberghausen</t>
  </si>
  <si>
    <t>Wernau (Neckar)</t>
  </si>
  <si>
    <t>Gammelshausen</t>
  </si>
  <si>
    <t>Adelberg</t>
  </si>
  <si>
    <t>Zell unter Aichelberg</t>
  </si>
  <si>
    <t>Ohmden</t>
  </si>
  <si>
    <t>Birenbach</t>
  </si>
  <si>
    <t>Heiningen</t>
  </si>
  <si>
    <t>Eschenbach</t>
  </si>
  <si>
    <t>Aichelberg</t>
  </si>
  <si>
    <t>Weilheim an der Teck</t>
  </si>
  <si>
    <t>Owen</t>
  </si>
  <si>
    <t>Beuren</t>
  </si>
  <si>
    <t>Bissingen an der Teck</t>
  </si>
  <si>
    <t>Dettingen unter Teck</t>
  </si>
  <si>
    <t>Schorndorf</t>
  </si>
  <si>
    <t>Deizisau</t>
  </si>
  <si>
    <t>Wendlingen am Neckar</t>
  </si>
  <si>
    <t>Neidlingen</t>
  </si>
  <si>
    <t>Bad Ditzenbach</t>
  </si>
  <si>
    <t>Gruibingen</t>
  </si>
  <si>
    <t>Mühlhausen im Täle</t>
  </si>
  <si>
    <t>Wiesensteig</t>
  </si>
  <si>
    <t>Plochingen</t>
  </si>
  <si>
    <t>Reichenbach an der Fils</t>
  </si>
  <si>
    <t>Notzingen</t>
  </si>
  <si>
    <t>Kirchheim unter Teck</t>
  </si>
  <si>
    <t>Oberboihingen</t>
  </si>
  <si>
    <t>Bad Überkingen</t>
  </si>
  <si>
    <t>Eislingen/Fils</t>
  </si>
  <si>
    <t>Salach</t>
  </si>
  <si>
    <t>Essingen</t>
  </si>
  <si>
    <t>Süßen</t>
  </si>
  <si>
    <t>Gerstetten</t>
  </si>
  <si>
    <t>Gingen an der Fils</t>
  </si>
  <si>
    <t>Böhmenkirch</t>
  </si>
  <si>
    <t>Neenstetten</t>
  </si>
  <si>
    <t>Ottenbach</t>
  </si>
  <si>
    <t>Lauterstein</t>
  </si>
  <si>
    <t>Steinheim am Albuch</t>
  </si>
  <si>
    <t>Schlat</t>
  </si>
  <si>
    <t>Geislingen an der Steige</t>
  </si>
  <si>
    <t>Amstetten</t>
  </si>
  <si>
    <t>Deggingen</t>
  </si>
  <si>
    <t>Kuchen</t>
  </si>
  <si>
    <t>Altheim (Alb)</t>
  </si>
  <si>
    <t>Bartholomä</t>
  </si>
  <si>
    <t>Weidenstetten</t>
  </si>
  <si>
    <t>Donzdorf</t>
  </si>
  <si>
    <t>Schwäbisch Gmünd</t>
  </si>
  <si>
    <t>Waldstetten</t>
  </si>
  <si>
    <t>Heidenheim an der Brenz</t>
  </si>
  <si>
    <t>Ballendorf</t>
  </si>
  <si>
    <t>Börslingen</t>
  </si>
  <si>
    <t>Königsbronn</t>
  </si>
  <si>
    <t>Giengen an der Brenz</t>
  </si>
  <si>
    <t>Setzingen</t>
  </si>
  <si>
    <t>Nattheim</t>
  </si>
  <si>
    <t>Hermaringen</t>
  </si>
  <si>
    <t>Dischingen</t>
  </si>
  <si>
    <t>Neresheim</t>
  </si>
  <si>
    <t>Kuppenheim</t>
  </si>
  <si>
    <t>Bischweier</t>
  </si>
  <si>
    <t>Steinmauern</t>
  </si>
  <si>
    <t>Elchesheim-Illingen</t>
  </si>
  <si>
    <t>Gaggenau</t>
  </si>
  <si>
    <t>Hügelsheim</t>
  </si>
  <si>
    <t>Rheinstetten</t>
  </si>
  <si>
    <t>Au am Rhein</t>
  </si>
  <si>
    <t>Iffezheim</t>
  </si>
  <si>
    <t>Durmersheim</t>
  </si>
  <si>
    <t>Malsch</t>
  </si>
  <si>
    <t>Bietigheim</t>
  </si>
  <si>
    <t>Ötigheim</t>
  </si>
  <si>
    <t>Rastatt</t>
  </si>
  <si>
    <t>Muggensturm</t>
  </si>
  <si>
    <t>Karlsruhe</t>
  </si>
  <si>
    <t>Kämpfelbach</t>
  </si>
  <si>
    <t>Ispringen</t>
  </si>
  <si>
    <t>Eisingen</t>
  </si>
  <si>
    <t>Unterreichenbach</t>
  </si>
  <si>
    <t>Ettlingen</t>
  </si>
  <si>
    <t>Neuenbürg</t>
  </si>
  <si>
    <t>Engelsbrand</t>
  </si>
  <si>
    <t>Höfen an der Enz</t>
  </si>
  <si>
    <t>Königsbach-Stein</t>
  </si>
  <si>
    <t>Remchingen</t>
  </si>
  <si>
    <t>Pfinztal</t>
  </si>
  <si>
    <t>Waldbronn</t>
  </si>
  <si>
    <t>Marxzell</t>
  </si>
  <si>
    <t>Pforzheim</t>
  </si>
  <si>
    <t>Keltern</t>
  </si>
  <si>
    <t>Birkenfeld</t>
  </si>
  <si>
    <t>Straubenhardt</t>
  </si>
  <si>
    <t>Karlsbad</t>
  </si>
  <si>
    <t>Dobel</t>
  </si>
  <si>
    <t>Mönsheim</t>
  </si>
  <si>
    <t>Neulingen</t>
  </si>
  <si>
    <t>Neuhausen</t>
  </si>
  <si>
    <t>Wiernsheim</t>
  </si>
  <si>
    <t>Kieselbronn</t>
  </si>
  <si>
    <t>Oberriexingen</t>
  </si>
  <si>
    <t>Ölbronn-Dürrn</t>
  </si>
  <si>
    <t>Hemmingen</t>
  </si>
  <si>
    <t>Niefern-Öschelbronn</t>
  </si>
  <si>
    <t>Wurmberg</t>
  </si>
  <si>
    <t>Wimsheim</t>
  </si>
  <si>
    <t>Friolzheim</t>
  </si>
  <si>
    <t>Tiefenbronn</t>
  </si>
  <si>
    <t>Weissach</t>
  </si>
  <si>
    <t>Heimsheim</t>
  </si>
  <si>
    <t>Illingen</t>
  </si>
  <si>
    <t>Eberdingen</t>
  </si>
  <si>
    <t>Rutesheim</t>
  </si>
  <si>
    <t>Ditzingen</t>
  </si>
  <si>
    <t>Vaihingen an der Enz</t>
  </si>
  <si>
    <t>Sersheim</t>
  </si>
  <si>
    <t>Sachsenheim</t>
  </si>
  <si>
    <t>Ötisheim</t>
  </si>
  <si>
    <t>Mühlacker</t>
  </si>
  <si>
    <t>Maulbronn</t>
  </si>
  <si>
    <t>Weinstadt</t>
  </si>
  <si>
    <t>Fellbach</t>
  </si>
  <si>
    <t>Benningen am Neckar</t>
  </si>
  <si>
    <t>Kernen im Remstal</t>
  </si>
  <si>
    <t>Schwaikheim</t>
  </si>
  <si>
    <t>Freiberg am Neckar</t>
  </si>
  <si>
    <t>Ingersheim</t>
  </si>
  <si>
    <t>Erdmannhausen</t>
  </si>
  <si>
    <t>Pleidelsheim</t>
  </si>
  <si>
    <t>Affalterbach</t>
  </si>
  <si>
    <t>Aspach</t>
  </si>
  <si>
    <t>Kirchberg an der Murr</t>
  </si>
  <si>
    <t>Möglingen</t>
  </si>
  <si>
    <t>Schwieberdingen</t>
  </si>
  <si>
    <t>Korntal-Münchingen</t>
  </si>
  <si>
    <t>Mundelsheim</t>
  </si>
  <si>
    <t>Murr</t>
  </si>
  <si>
    <t>Waiblingen</t>
  </si>
  <si>
    <t>Asperg</t>
  </si>
  <si>
    <t>Kornwestheim</t>
  </si>
  <si>
    <t>Remseck am Neckar</t>
  </si>
  <si>
    <t>Ludwigsburg</t>
  </si>
  <si>
    <t>Marbach am Neckar</t>
  </si>
  <si>
    <t>Steinheim an der Murr</t>
  </si>
  <si>
    <t>Besigheim</t>
  </si>
  <si>
    <t>Gerlingen</t>
  </si>
  <si>
    <t>Markgröningen</t>
  </si>
  <si>
    <t>Tamm</t>
  </si>
  <si>
    <t>Bietigheim-Bissingen</t>
  </si>
  <si>
    <t>Fichtenberg</t>
  </si>
  <si>
    <t>Lorch</t>
  </si>
  <si>
    <t>Remshalden</t>
  </si>
  <si>
    <t>Althütte</t>
  </si>
  <si>
    <t>Leutenbach</t>
  </si>
  <si>
    <t>Burgstetten</t>
  </si>
  <si>
    <t>Winterbach</t>
  </si>
  <si>
    <t>Allmersbach im Tal</t>
  </si>
  <si>
    <t>Rudersberg</t>
  </si>
  <si>
    <t>Berglen</t>
  </si>
  <si>
    <t>Urbach</t>
  </si>
  <si>
    <t>Korb</t>
  </si>
  <si>
    <t>Winnenden</t>
  </si>
  <si>
    <t>Plüderhausen</t>
  </si>
  <si>
    <t>Murrhardt</t>
  </si>
  <si>
    <t>Sulzbach an der Murr</t>
  </si>
  <si>
    <t>Gschwend</t>
  </si>
  <si>
    <t>Weissach im Tal</t>
  </si>
  <si>
    <t>Auenwald</t>
  </si>
  <si>
    <t>Alfdorf</t>
  </si>
  <si>
    <t>Welzheim</t>
  </si>
  <si>
    <t>Kaisersbach</t>
  </si>
  <si>
    <t>Backnang</t>
  </si>
  <si>
    <t>Oppenweiler</t>
  </si>
  <si>
    <t>Heubach</t>
  </si>
  <si>
    <t>Heuchlingen</t>
  </si>
  <si>
    <t>Obergröningen</t>
  </si>
  <si>
    <t>Leinzell</t>
  </si>
  <si>
    <t>Mögglingen</t>
  </si>
  <si>
    <t>Schechingen</t>
  </si>
  <si>
    <t>Täferrot</t>
  </si>
  <si>
    <t>Sulzbach-Laufen</t>
  </si>
  <si>
    <t>Mutlangen</t>
  </si>
  <si>
    <t>Böbingen an der Rems</t>
  </si>
  <si>
    <t>Eschach</t>
  </si>
  <si>
    <t>Rosenberg</t>
  </si>
  <si>
    <t>Ruppertshofen</t>
  </si>
  <si>
    <t>Bühlerzell</t>
  </si>
  <si>
    <t>Iggingen</t>
  </si>
  <si>
    <t>Göggingen</t>
  </si>
  <si>
    <t>Spraitbach</t>
  </si>
  <si>
    <t>Durlangen</t>
  </si>
  <si>
    <t>Neuler</t>
  </si>
  <si>
    <t>Aalen</t>
  </si>
  <si>
    <t>Abtsgmünd</t>
  </si>
  <si>
    <t>Adelmannsfelden</t>
  </si>
  <si>
    <t>Gaildorf</t>
  </si>
  <si>
    <t>Rainau</t>
  </si>
  <si>
    <t>Lauchheim</t>
  </si>
  <si>
    <t>Oberkochen</t>
  </si>
  <si>
    <t>Ellwangen (Jagst)</t>
  </si>
  <si>
    <t>Westhausen</t>
  </si>
  <si>
    <t>Hüttlingen</t>
  </si>
  <si>
    <t>Tannhausen</t>
  </si>
  <si>
    <t>Bopfingen</t>
  </si>
  <si>
    <t>Kirchheim am Ries</t>
  </si>
  <si>
    <t>Stödtlen</t>
  </si>
  <si>
    <t>Unterschneidheim</t>
  </si>
  <si>
    <t>Riesbürg</t>
  </si>
  <si>
    <t>Stutensee</t>
  </si>
  <si>
    <t>Kraichtal</t>
  </si>
  <si>
    <t>Weingarten (Baden)</t>
  </si>
  <si>
    <t>Gondelsheim</t>
  </si>
  <si>
    <t>Waghäusel</t>
  </si>
  <si>
    <t>Bretten</t>
  </si>
  <si>
    <t>Hambrücken</t>
  </si>
  <si>
    <t>Walzbachtal</t>
  </si>
  <si>
    <t>Bad Schönborn</t>
  </si>
  <si>
    <t>Ubstadt-Weiher</t>
  </si>
  <si>
    <t>Forst</t>
  </si>
  <si>
    <t>Karlsdorf-Neuthard</t>
  </si>
  <si>
    <t>Graben-Neudorf</t>
  </si>
  <si>
    <t>Bruchsal</t>
  </si>
  <si>
    <t>Eggenstein-Leopoldshafen</t>
  </si>
  <si>
    <t>Linkenheim-Hochstetten</t>
  </si>
  <si>
    <t>Dettenheim</t>
  </si>
  <si>
    <t>Philippsburg</t>
  </si>
  <si>
    <t>Ittlingen</t>
  </si>
  <si>
    <t>Knittlingen</t>
  </si>
  <si>
    <t>Kürnbach</t>
  </si>
  <si>
    <t>Sulzfeld</t>
  </si>
  <si>
    <t>Kirchardt</t>
  </si>
  <si>
    <t>Zaisenhausen</t>
  </si>
  <si>
    <t>Sinsheim</t>
  </si>
  <si>
    <t>Gemmingen</t>
  </si>
  <si>
    <t>Bad Rappenau</t>
  </si>
  <si>
    <t>Eppingen</t>
  </si>
  <si>
    <t>Cleebronn</t>
  </si>
  <si>
    <t>Zaberfeld</t>
  </si>
  <si>
    <t>Güglingen</t>
  </si>
  <si>
    <t>Pfaffenhofen</t>
  </si>
  <si>
    <t>Angelbachtal</t>
  </si>
  <si>
    <t>Oberderdingen</t>
  </si>
  <si>
    <t>Brackenheim</t>
  </si>
  <si>
    <t>Östringen</t>
  </si>
  <si>
    <t>Schwaigern</t>
  </si>
  <si>
    <t>Sternenfels</t>
  </si>
  <si>
    <t>Löchgau</t>
  </si>
  <si>
    <t>Hessigheim</t>
  </si>
  <si>
    <t>Freudental</t>
  </si>
  <si>
    <t>Eberstadt</t>
  </si>
  <si>
    <t>Nordheim</t>
  </si>
  <si>
    <t>Obersulm</t>
  </si>
  <si>
    <t>Untereisesheim</t>
  </si>
  <si>
    <t>Ilsfeld</t>
  </si>
  <si>
    <t>Lehrensteinsfeld</t>
  </si>
  <si>
    <t>Leingarten</t>
  </si>
  <si>
    <t>Erligheim</t>
  </si>
  <si>
    <t>Bönnigheim</t>
  </si>
  <si>
    <t>Massenbachhausen</t>
  </si>
  <si>
    <t>Neckarwestheim</t>
  </si>
  <si>
    <t>Löwenstein</t>
  </si>
  <si>
    <t>Kirchheim am Neckar</t>
  </si>
  <si>
    <t>Walheim</t>
  </si>
  <si>
    <t>Neckarsulm</t>
  </si>
  <si>
    <t>Untergruppenbach</t>
  </si>
  <si>
    <t>Großbottwar</t>
  </si>
  <si>
    <t>Abstatt</t>
  </si>
  <si>
    <t>Lauffen am Neckar</t>
  </si>
  <si>
    <t>Gemmrigheim</t>
  </si>
  <si>
    <t>Erlenbach</t>
  </si>
  <si>
    <t>Flein</t>
  </si>
  <si>
    <t>Heilbronn</t>
  </si>
  <si>
    <t>Weinsberg</t>
  </si>
  <si>
    <t>Ellhofen</t>
  </si>
  <si>
    <t>Oberstenfeld</t>
  </si>
  <si>
    <t>Beilstein</t>
  </si>
  <si>
    <t>Neuenstadt am Kocher</t>
  </si>
  <si>
    <t>Langenbrettach</t>
  </si>
  <si>
    <t>Waldenburg</t>
  </si>
  <si>
    <t>Pfedelbach</t>
  </si>
  <si>
    <t>Bretzfeld</t>
  </si>
  <si>
    <t>Großerlach</t>
  </si>
  <si>
    <t>Wüstenrot</t>
  </si>
  <si>
    <t>Kupferzell</t>
  </si>
  <si>
    <t>Neuenstein</t>
  </si>
  <si>
    <t>Spiegelberg</t>
  </si>
  <si>
    <t>Öhringen</t>
  </si>
  <si>
    <t>Rosengarten</t>
  </si>
  <si>
    <t>Oberrot</t>
  </si>
  <si>
    <t>Schwäbisch Hall</t>
  </si>
  <si>
    <t>Michelfeld</t>
  </si>
  <si>
    <t>Mainhardt</t>
  </si>
  <si>
    <t>Bühlertann</t>
  </si>
  <si>
    <t>Kirchberg an der Jagst</t>
  </si>
  <si>
    <t>Untermünkheim</t>
  </si>
  <si>
    <t>Obersontheim</t>
  </si>
  <si>
    <t>Frankenhardt</t>
  </si>
  <si>
    <t>Gerabronn</t>
  </si>
  <si>
    <t>Wolpertshausen</t>
  </si>
  <si>
    <t>Ilshofen</t>
  </si>
  <si>
    <t>Braunsbach</t>
  </si>
  <si>
    <t>Crailsheim</t>
  </si>
  <si>
    <t>Michelbach an der Bilz</t>
  </si>
  <si>
    <t>Satteldorf</t>
  </si>
  <si>
    <t>Vellberg</t>
  </si>
  <si>
    <t>Jagstzell</t>
  </si>
  <si>
    <t>Ellenberg</t>
  </si>
  <si>
    <t>Wört</t>
  </si>
  <si>
    <t>Stimpfach</t>
  </si>
  <si>
    <t>Fichtenau</t>
  </si>
  <si>
    <t>Kreßberg</t>
  </si>
  <si>
    <t>Rauenberg</t>
  </si>
  <si>
    <t>Eppelheim</t>
  </si>
  <si>
    <t>Reilingen</t>
  </si>
  <si>
    <t>St. Leon-Rot</t>
  </si>
  <si>
    <t>Walldorf</t>
  </si>
  <si>
    <t>Plankstadt</t>
  </si>
  <si>
    <t>Wiesloch</t>
  </si>
  <si>
    <t>Oftersheim</t>
  </si>
  <si>
    <t>Sandhausen</t>
  </si>
  <si>
    <t>Schwetzingen</t>
  </si>
  <si>
    <t>Kronau</t>
  </si>
  <si>
    <t>Neulußheim</t>
  </si>
  <si>
    <t>Heidelberg</t>
  </si>
  <si>
    <t>Ketsch</t>
  </si>
  <si>
    <t>Altlußheim</t>
  </si>
  <si>
    <t>Edingen-Neckarhausen</t>
  </si>
  <si>
    <t>Brühl</t>
  </si>
  <si>
    <t>Leimen</t>
  </si>
  <si>
    <t>Hockenheim</t>
  </si>
  <si>
    <t>Oberhausen-Rheinhausen</t>
  </si>
  <si>
    <t>Mannheim</t>
  </si>
  <si>
    <t>Dielheim</t>
  </si>
  <si>
    <t>Wiesenbach</t>
  </si>
  <si>
    <t>Schwarzach</t>
  </si>
  <si>
    <t>Neidenstein</t>
  </si>
  <si>
    <t>Waibstadt</t>
  </si>
  <si>
    <t>Epfenbach</t>
  </si>
  <si>
    <t>Gaiberg</t>
  </si>
  <si>
    <t>Reichartshausen</t>
  </si>
  <si>
    <t>Zuzenhausen</t>
  </si>
  <si>
    <t>Spechbach</t>
  </si>
  <si>
    <t>Bammental</t>
  </si>
  <si>
    <t>Eschelbronn</t>
  </si>
  <si>
    <t>Neckarbischofsheim</t>
  </si>
  <si>
    <t>Nußloch</t>
  </si>
  <si>
    <t>Mühlhausen</t>
  </si>
  <si>
    <t>Helmstadt-Bargen</t>
  </si>
  <si>
    <t>Aglasterhausen</t>
  </si>
  <si>
    <t>Lobbach</t>
  </si>
  <si>
    <t>Neunkirchen</t>
  </si>
  <si>
    <t>Neckargemünd</t>
  </si>
  <si>
    <t>Schönau</t>
  </si>
  <si>
    <t>Meckesheim</t>
  </si>
  <si>
    <t>Mauer</t>
  </si>
  <si>
    <t>Schönbrunn</t>
  </si>
  <si>
    <t>Eberbach</t>
  </si>
  <si>
    <t>Binau</t>
  </si>
  <si>
    <t>Haßmersheim</t>
  </si>
  <si>
    <t>Elztal</t>
  </si>
  <si>
    <t>Neckarzimmern</t>
  </si>
  <si>
    <t>Hüffenhardt</t>
  </si>
  <si>
    <t>Fahrenbach</t>
  </si>
  <si>
    <t>Roigheim</t>
  </si>
  <si>
    <t>Neudenau</t>
  </si>
  <si>
    <t>Osterburken</t>
  </si>
  <si>
    <t>Schefflenz</t>
  </si>
  <si>
    <t>Adelsheim</t>
  </si>
  <si>
    <t>Siegelsbach</t>
  </si>
  <si>
    <t>Seckach</t>
  </si>
  <si>
    <t>Möckmühl</t>
  </si>
  <si>
    <t>Bad Wimpfen</t>
  </si>
  <si>
    <t>Offenau</t>
  </si>
  <si>
    <t>Billigheim</t>
  </si>
  <si>
    <t>Gundelsheim</t>
  </si>
  <si>
    <t>Waldbrunn</t>
  </si>
  <si>
    <t>Bad Friedrichshall</t>
  </si>
  <si>
    <t>Oedheim</t>
  </si>
  <si>
    <t>Obrigheim</t>
  </si>
  <si>
    <t>Zwingenberg</t>
  </si>
  <si>
    <t>Mosbach</t>
  </si>
  <si>
    <t>Neckargerach</t>
  </si>
  <si>
    <t>Dörzbach</t>
  </si>
  <si>
    <t>Widdern</t>
  </si>
  <si>
    <t>Ingelfingen</t>
  </si>
  <si>
    <t>Jagsthausen</t>
  </si>
  <si>
    <t>Forchtenberg</t>
  </si>
  <si>
    <t>Schöntal</t>
  </si>
  <si>
    <t>Weißbach</t>
  </si>
  <si>
    <t>Künzelsau</t>
  </si>
  <si>
    <t>Niedernhall</t>
  </si>
  <si>
    <t>Ravenstein</t>
  </si>
  <si>
    <t>Boxberg</t>
  </si>
  <si>
    <t>Krautheim</t>
  </si>
  <si>
    <t>Assamstadt</t>
  </si>
  <si>
    <t>Zweiflingen</t>
  </si>
  <si>
    <t>Hardthausen am Kocher</t>
  </si>
  <si>
    <t>Mulfingen</t>
  </si>
  <si>
    <t>Langenburg</t>
  </si>
  <si>
    <t>Niederstetten</t>
  </si>
  <si>
    <t>Bad Mergentheim</t>
  </si>
  <si>
    <t>Blaufelden</t>
  </si>
  <si>
    <t>Schrozberg</t>
  </si>
  <si>
    <t>Creglingen</t>
  </si>
  <si>
    <t>Rot am See</t>
  </si>
  <si>
    <t>Wallhausen</t>
  </si>
  <si>
    <t>Ilvesheim</t>
  </si>
  <si>
    <t>Hirschberg an der Bergstraße</t>
  </si>
  <si>
    <t>Ladenburg</t>
  </si>
  <si>
    <t>Dossenheim</t>
  </si>
  <si>
    <t>Schriesheim</t>
  </si>
  <si>
    <t>Heddesheim</t>
  </si>
  <si>
    <t>Laudenbach</t>
  </si>
  <si>
    <t>Hemsbach</t>
  </si>
  <si>
    <t>Weinheim</t>
  </si>
  <si>
    <t>Wilhelmsfeld</t>
  </si>
  <si>
    <t>Heddesbach</t>
  </si>
  <si>
    <t>Heiligkreuzsteinach</t>
  </si>
  <si>
    <t>Limbach</t>
  </si>
  <si>
    <t>Walldürn</t>
  </si>
  <si>
    <t>Buchen (Odenwald)</t>
  </si>
  <si>
    <t>Mudau</t>
  </si>
  <si>
    <t>Höpfingen</t>
  </si>
  <si>
    <t>Tauberbischofsheim</t>
  </si>
  <si>
    <t>Lauda-Königshofen</t>
  </si>
  <si>
    <t>Ahorn</t>
  </si>
  <si>
    <t>Königheim</t>
  </si>
  <si>
    <t>Hardheim</t>
  </si>
  <si>
    <t>Külsheim</t>
  </si>
  <si>
    <t>Großrinderfeld</t>
  </si>
  <si>
    <t>Grünsfeld</t>
  </si>
  <si>
    <t>Wittighausen</t>
  </si>
  <si>
    <t>Igersheim</t>
  </si>
  <si>
    <t>Weikersheim</t>
  </si>
  <si>
    <t>Freudenberg</t>
  </si>
  <si>
    <t>Wertheim</t>
  </si>
  <si>
    <t>Werbach</t>
  </si>
  <si>
    <t>Nein</t>
  </si>
  <si>
    <t>Anzahl an Personentagen die für Weiterbildung gebucht werden (Gesamt)</t>
  </si>
  <si>
    <t>Auswertung des Fragebogens</t>
  </si>
  <si>
    <t>Standort</t>
  </si>
  <si>
    <t>Betrieb</t>
  </si>
  <si>
    <t>Balkendiagramme zu den Nachhaltigkeitsbereichen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</si>
</sst>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scheme val="minor"/>
    </font>
    <font>
      <sz val="11"/>
      <color theme="1"/>
      <name val="Calibri"/>
      <family val="2"/>
      <scheme val="minor"/>
    </font>
    <font>
      <sz val="11"/>
      <color theme="1"/>
      <name val="Calibri"/>
      <family val="2"/>
      <scheme val="minor"/>
    </font>
    <font>
      <sz val="11"/>
      <color theme="0"/>
      <name val="Calibri"/>
      <scheme val="minor"/>
    </font>
    <font>
      <sz val="11"/>
      <color indexed="2"/>
      <name val="Calibri"/>
      <scheme val="minor"/>
    </font>
    <font>
      <b/>
      <sz val="11"/>
      <color theme="1"/>
      <name val="Calibri"/>
      <scheme val="minor"/>
    </font>
    <font>
      <sz val="11"/>
      <name val="Calibri"/>
      <scheme val="minor"/>
    </font>
    <font>
      <b/>
      <sz val="20"/>
      <color theme="1"/>
      <name val="Calibri"/>
      <scheme val="minor"/>
    </font>
    <font>
      <sz val="10"/>
      <name val="Calibri"/>
      <scheme val="minor"/>
    </font>
    <font>
      <sz val="11"/>
      <color indexed="64"/>
      <name val="Calibri"/>
    </font>
    <font>
      <b/>
      <sz val="14"/>
      <color theme="1"/>
      <name val="Calibri"/>
      <scheme val="minor"/>
    </font>
    <font>
      <b/>
      <sz val="12"/>
      <color theme="1"/>
      <name val="Calibri"/>
      <scheme val="minor"/>
    </font>
    <font>
      <sz val="12"/>
      <color theme="1"/>
      <name val="Calibri"/>
      <scheme val="minor"/>
    </font>
    <font>
      <sz val="10"/>
      <name val="Arial"/>
    </font>
    <font>
      <vertAlign val="subscript"/>
      <sz val="11"/>
      <color theme="1"/>
      <name val="Calibri"/>
      <scheme val="minor"/>
    </font>
    <font>
      <b/>
      <vertAlign val="subscript"/>
      <sz val="11"/>
      <color theme="1"/>
      <name val="Calibri"/>
      <scheme val="minor"/>
    </font>
    <font>
      <sz val="11"/>
      <color rgb="FFFF0000"/>
      <name val="Calibri"/>
      <family val="2"/>
      <scheme val="minor"/>
    </font>
    <font>
      <sz val="11"/>
      <color theme="0"/>
      <name val="Calibri"/>
      <family val="2"/>
      <scheme val="minor"/>
    </font>
    <font>
      <b/>
      <sz val="11"/>
      <color rgb="FFFF0000"/>
      <name val="Calibri"/>
      <family val="2"/>
      <scheme val="minor"/>
    </font>
    <font>
      <b/>
      <sz val="14"/>
      <color rgb="FFFF0000"/>
      <name val="Calibri"/>
      <family val="2"/>
      <scheme val="minor"/>
    </font>
    <font>
      <b/>
      <sz val="28"/>
      <color theme="1"/>
      <name val="Calibri"/>
      <family val="2"/>
      <scheme val="minor"/>
    </font>
    <font>
      <b/>
      <sz val="22"/>
      <name val="Calibri"/>
      <family val="2"/>
      <scheme val="minor"/>
    </font>
    <font>
      <sz val="11"/>
      <name val="Calibri"/>
      <family val="2"/>
      <scheme val="minor"/>
    </font>
  </fonts>
  <fills count="20">
    <fill>
      <patternFill patternType="none"/>
    </fill>
    <fill>
      <patternFill patternType="gray125"/>
    </fill>
    <fill>
      <patternFill patternType="solid">
        <fgColor theme="0"/>
        <bgColor theme="0"/>
      </patternFill>
    </fill>
    <fill>
      <patternFill patternType="solid">
        <fgColor theme="0" tint="-0.14999847407452621"/>
        <bgColor theme="0" tint="-0.14999847407452621"/>
      </patternFill>
    </fill>
    <fill>
      <patternFill patternType="solid">
        <fgColor theme="0" tint="-0.34998626667073579"/>
        <bgColor theme="0" tint="-0.34998626667073579"/>
      </patternFill>
    </fill>
    <fill>
      <patternFill patternType="solid">
        <fgColor theme="9" tint="-0.249977111117893"/>
        <bgColor theme="9" tint="-0.249977111117893"/>
      </patternFill>
    </fill>
    <fill>
      <patternFill patternType="solid">
        <fgColor theme="9"/>
        <bgColor theme="9"/>
      </patternFill>
    </fill>
    <fill>
      <patternFill patternType="solid">
        <fgColor theme="9" tint="0.39997558519241921"/>
        <bgColor theme="9" tint="0.39997558519241921"/>
      </patternFill>
    </fill>
    <fill>
      <patternFill patternType="solid">
        <fgColor theme="8" tint="-0.249977111117893"/>
        <bgColor theme="8" tint="-0.249977111117893"/>
      </patternFill>
    </fill>
    <fill>
      <patternFill patternType="solid">
        <fgColor theme="8"/>
        <bgColor theme="8"/>
      </patternFill>
    </fill>
    <fill>
      <patternFill patternType="solid">
        <fgColor theme="8" tint="0.39997558519241921"/>
        <bgColor theme="8" tint="0.39997558519241921"/>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5" tint="-0.249977111117893"/>
        <bgColor theme="5" tint="-0.249977111117893"/>
      </patternFill>
    </fill>
    <fill>
      <patternFill patternType="solid">
        <fgColor theme="5"/>
        <bgColor theme="5"/>
      </patternFill>
    </fill>
    <fill>
      <patternFill patternType="solid">
        <fgColor theme="5" tint="0.39997558519241921"/>
        <bgColor theme="5" tint="0.39997558519241921"/>
      </patternFill>
    </fill>
    <fill>
      <patternFill patternType="solid">
        <fgColor theme="2"/>
        <bgColor theme="2"/>
      </patternFill>
    </fill>
    <fill>
      <patternFill patternType="solid">
        <fgColor theme="4"/>
        <bgColor theme="4"/>
      </patternFill>
    </fill>
    <fill>
      <patternFill patternType="solid">
        <fgColor rgb="FF92D050"/>
        <bgColor rgb="FF92D050"/>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theme="1"/>
      </left>
      <right/>
      <top/>
      <bottom/>
      <diagonal/>
    </border>
    <border>
      <left/>
      <right/>
      <top style="thin">
        <color indexed="64"/>
      </top>
      <bottom/>
      <diagonal/>
    </border>
    <border>
      <left/>
      <right/>
      <top style="thick">
        <color theme="1"/>
      </top>
      <bottom/>
      <diagonal/>
    </border>
    <border>
      <left/>
      <right style="thick">
        <color theme="1"/>
      </right>
      <top style="thick">
        <color theme="1"/>
      </top>
      <bottom/>
      <diagonal/>
    </border>
    <border>
      <left/>
      <right style="thick">
        <color theme="1"/>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1"/>
      </bottom>
      <diagonal/>
    </border>
    <border>
      <left/>
      <right style="thick">
        <color theme="1"/>
      </right>
      <top/>
      <bottom style="thick">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theme="1"/>
      </left>
      <right/>
      <top/>
      <bottom/>
      <diagonal/>
    </border>
    <border>
      <left style="medium">
        <color indexed="64"/>
      </left>
      <right/>
      <top/>
      <bottom style="medium">
        <color indexed="64"/>
      </bottom>
      <diagonal/>
    </border>
    <border>
      <left style="thick">
        <color theme="1"/>
      </left>
      <right style="medium">
        <color indexed="64"/>
      </right>
      <top/>
      <bottom style="medium">
        <color indexed="64"/>
      </bottom>
      <diagonal/>
    </border>
  </borders>
  <cellStyleXfs count="1">
    <xf numFmtId="0" fontId="0" fillId="0" borderId="0"/>
  </cellStyleXfs>
  <cellXfs count="240">
    <xf numFmtId="0" fontId="0" fillId="0" borderId="0" xfId="0"/>
    <xf numFmtId="0" fontId="3" fillId="2" borderId="0" xfId="0" applyFont="1" applyFill="1"/>
    <xf numFmtId="0" fontId="0" fillId="2" borderId="0" xfId="0" applyFill="1"/>
    <xf numFmtId="0" fontId="0" fillId="3" borderId="1" xfId="0" applyFill="1" applyBorder="1" applyAlignment="1">
      <alignment horizontal="right" vertical="center"/>
    </xf>
    <xf numFmtId="0" fontId="0" fillId="3" borderId="5" xfId="0" applyFill="1"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0" xfId="0" applyFont="1"/>
    <xf numFmtId="0" fontId="0" fillId="3" borderId="9" xfId="0" applyFill="1" applyBorder="1" applyAlignment="1">
      <alignment horizontal="right" vertical="center"/>
    </xf>
    <xf numFmtId="0" fontId="0" fillId="3" borderId="14" xfId="0" applyFill="1" applyBorder="1" applyAlignment="1">
      <alignment horizontal="center" vertical="center"/>
    </xf>
    <xf numFmtId="0" fontId="0" fillId="3" borderId="15" xfId="0" applyFill="1" applyBorder="1" applyAlignment="1">
      <alignment vertical="center"/>
    </xf>
    <xf numFmtId="0" fontId="4" fillId="0" borderId="0" xfId="0" applyFont="1"/>
    <xf numFmtId="0" fontId="0" fillId="0" borderId="18" xfId="0" applyBorder="1" applyAlignment="1">
      <alignment horizontal="center" vertical="center"/>
    </xf>
    <xf numFmtId="0" fontId="5" fillId="3" borderId="19" xfId="0" applyFont="1" applyFill="1" applyBorder="1" applyAlignment="1">
      <alignment horizontal="center" vertical="center"/>
    </xf>
    <xf numFmtId="0" fontId="0" fillId="0" borderId="22" xfId="0" applyBorder="1" applyAlignment="1">
      <alignment horizontal="center" vertical="center"/>
    </xf>
    <xf numFmtId="0" fontId="5" fillId="3" borderId="23" xfId="0" applyFont="1" applyFill="1" applyBorder="1" applyAlignment="1">
      <alignment horizontal="center" vertical="center"/>
    </xf>
    <xf numFmtId="0" fontId="0" fillId="0" borderId="6" xfId="0" applyBorder="1" applyAlignment="1">
      <alignment horizontal="center" vertical="center" wrapText="1"/>
    </xf>
    <xf numFmtId="0" fontId="5" fillId="2" borderId="1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33" xfId="0" applyFill="1" applyBorder="1"/>
    <xf numFmtId="2" fontId="0" fillId="2" borderId="0" xfId="0" applyNumberFormat="1" applyFill="1"/>
    <xf numFmtId="49" fontId="0" fillId="2" borderId="0" xfId="0" applyNumberFormat="1" applyFill="1"/>
    <xf numFmtId="1" fontId="0" fillId="2" borderId="0" xfId="0" applyNumberFormat="1" applyFill="1"/>
    <xf numFmtId="0" fontId="0" fillId="2" borderId="43" xfId="0" applyFill="1" applyBorder="1"/>
    <xf numFmtId="0" fontId="0" fillId="2" borderId="44" xfId="0" applyFill="1" applyBorder="1"/>
    <xf numFmtId="0" fontId="0" fillId="0" borderId="0" xfId="0" applyAlignment="1">
      <alignment vertical="center"/>
    </xf>
    <xf numFmtId="0" fontId="0" fillId="16" borderId="45" xfId="0" applyFill="1" applyBorder="1" applyAlignment="1">
      <alignment vertical="center"/>
    </xf>
    <xf numFmtId="0" fontId="7" fillId="6" borderId="46" xfId="0" applyFont="1" applyFill="1" applyBorder="1" applyAlignment="1">
      <alignment vertical="center"/>
    </xf>
    <xf numFmtId="0" fontId="0" fillId="0" borderId="1" xfId="0" applyBorder="1" applyAlignment="1">
      <alignment horizontal="center" vertical="center"/>
    </xf>
    <xf numFmtId="0" fontId="0" fillId="0" borderId="19" xfId="0" applyBorder="1" applyAlignment="1">
      <alignment vertical="center" wrapText="1"/>
    </xf>
    <xf numFmtId="0" fontId="0" fillId="16" borderId="14" xfId="0" applyFill="1" applyBorder="1" applyAlignment="1">
      <alignment horizontal="center" vertical="center"/>
    </xf>
    <xf numFmtId="0" fontId="6" fillId="16" borderId="15" xfId="0" applyFont="1" applyFill="1" applyBorder="1" applyAlignment="1">
      <alignment horizontal="center" vertical="center"/>
    </xf>
    <xf numFmtId="0" fontId="0" fillId="0" borderId="5" xfId="0" applyBorder="1" applyAlignment="1">
      <alignment horizontal="center" vertical="center"/>
    </xf>
    <xf numFmtId="0" fontId="0" fillId="0" borderId="23" xfId="0" applyBorder="1" applyAlignment="1">
      <alignment vertical="center"/>
    </xf>
    <xf numFmtId="0" fontId="6" fillId="16" borderId="14"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vertical="top" wrapText="1"/>
    </xf>
    <xf numFmtId="0" fontId="0" fillId="0" borderId="9" xfId="0" applyBorder="1" applyAlignment="1">
      <alignment horizontal="center" vertical="center"/>
    </xf>
    <xf numFmtId="0" fontId="0" fillId="0" borderId="47" xfId="0" applyBorder="1" applyAlignment="1">
      <alignment vertical="center" wrapText="1"/>
    </xf>
    <xf numFmtId="0" fontId="6" fillId="0" borderId="0" xfId="0" applyFont="1"/>
    <xf numFmtId="0" fontId="4" fillId="0" borderId="0" xfId="0" applyFont="1" applyAlignment="1">
      <alignment vertical="center"/>
    </xf>
    <xf numFmtId="0" fontId="0" fillId="16" borderId="45" xfId="0" applyFill="1" applyBorder="1"/>
    <xf numFmtId="0" fontId="0" fillId="0" borderId="1" xfId="0" applyBorder="1" applyAlignment="1">
      <alignment vertical="center"/>
    </xf>
    <xf numFmtId="0" fontId="0" fillId="0" borderId="5" xfId="0" applyBorder="1" applyAlignment="1">
      <alignment vertical="center"/>
    </xf>
    <xf numFmtId="2" fontId="6" fillId="16" borderId="15" xfId="0" applyNumberFormat="1" applyFont="1" applyFill="1" applyBorder="1" applyAlignment="1">
      <alignment horizontal="center" vertical="center"/>
    </xf>
    <xf numFmtId="0" fontId="0" fillId="0" borderId="48" xfId="0" applyBorder="1" applyAlignment="1">
      <alignment vertical="center"/>
    </xf>
    <xf numFmtId="0" fontId="0" fillId="0" borderId="26" xfId="0" applyBorder="1" applyAlignment="1">
      <alignment vertical="center" wrapText="1"/>
    </xf>
    <xf numFmtId="0" fontId="0" fillId="0" borderId="9" xfId="0" applyBorder="1" applyAlignment="1">
      <alignment vertical="center"/>
    </xf>
    <xf numFmtId="0" fontId="0" fillId="0" borderId="12" xfId="0" applyBorder="1" applyAlignment="1">
      <alignment wrapText="1"/>
    </xf>
    <xf numFmtId="0" fontId="8" fillId="16" borderId="15" xfId="0" applyFont="1" applyFill="1" applyBorder="1" applyAlignment="1">
      <alignment horizontal="center" vertical="center" wrapText="1" shrinkToFit="1"/>
    </xf>
    <xf numFmtId="0" fontId="7" fillId="14" borderId="46" xfId="0" applyFont="1" applyFill="1" applyBorder="1" applyAlignment="1">
      <alignment vertical="center"/>
    </xf>
    <xf numFmtId="0" fontId="0" fillId="0" borderId="30" xfId="0" applyBorder="1" applyAlignment="1">
      <alignment vertical="center"/>
    </xf>
    <xf numFmtId="0" fontId="0" fillId="0" borderId="30" xfId="0" applyBorder="1" applyAlignment="1">
      <alignment vertical="center" wrapText="1"/>
    </xf>
    <xf numFmtId="0" fontId="7" fillId="17" borderId="46" xfId="0" applyFont="1" applyFill="1" applyBorder="1" applyAlignment="1">
      <alignment vertical="center"/>
    </xf>
    <xf numFmtId="0" fontId="0" fillId="0" borderId="0" xfId="0" applyAlignment="1">
      <alignment vertical="center" wrapText="1"/>
    </xf>
    <xf numFmtId="0" fontId="0" fillId="0" borderId="26" xfId="0" applyBorder="1" applyAlignment="1">
      <alignment vertical="top" wrapText="1"/>
    </xf>
    <xf numFmtId="0" fontId="0" fillId="0" borderId="34" xfId="0" applyBorder="1"/>
    <xf numFmtId="0" fontId="0" fillId="18" borderId="22" xfId="0" applyFill="1" applyBorder="1"/>
    <xf numFmtId="0" fontId="0" fillId="0" borderId="22" xfId="0" applyBorder="1"/>
    <xf numFmtId="164" fontId="0" fillId="0" borderId="22" xfId="0" applyNumberFormat="1" applyBorder="1"/>
    <xf numFmtId="0" fontId="0" fillId="0" borderId="22" xfId="0" applyBorder="1" applyAlignment="1">
      <alignment horizontal="right"/>
    </xf>
    <xf numFmtId="1" fontId="0" fillId="0" borderId="0" xfId="0" applyNumberFormat="1"/>
    <xf numFmtId="2" fontId="0" fillId="0" borderId="0" xfId="0" applyNumberFormat="1"/>
    <xf numFmtId="0" fontId="0" fillId="0" borderId="43" xfId="0" applyBorder="1"/>
    <xf numFmtId="0" fontId="0" fillId="17" borderId="22" xfId="0" applyFill="1" applyBorder="1"/>
    <xf numFmtId="0" fontId="0" fillId="0" borderId="30" xfId="0" applyBorder="1"/>
    <xf numFmtId="0" fontId="0" fillId="0" borderId="30" xfId="0" applyBorder="1" applyAlignment="1">
      <alignment horizontal="right"/>
    </xf>
    <xf numFmtId="0" fontId="0" fillId="0" borderId="0" xfId="0" applyAlignment="1">
      <alignment horizontal="right"/>
    </xf>
    <xf numFmtId="0" fontId="0" fillId="14" borderId="22" xfId="0" applyFill="1" applyBorder="1"/>
    <xf numFmtId="2" fontId="0" fillId="0" borderId="22" xfId="0" applyNumberFormat="1" applyBorder="1"/>
    <xf numFmtId="0" fontId="9" fillId="18" borderId="22" xfId="0" applyFont="1" applyFill="1" applyBorder="1"/>
    <xf numFmtId="1" fontId="0" fillId="0" borderId="22" xfId="0" applyNumberFormat="1" applyBorder="1"/>
    <xf numFmtId="0" fontId="9" fillId="17" borderId="22" xfId="0" applyFont="1" applyFill="1" applyBorder="1"/>
    <xf numFmtId="164" fontId="0" fillId="0" borderId="0" xfId="0" applyNumberFormat="1"/>
    <xf numFmtId="0" fontId="9" fillId="14" borderId="22" xfId="0" applyFont="1" applyFill="1" applyBorder="1"/>
    <xf numFmtId="0" fontId="0" fillId="0" borderId="0" xfId="0" applyAlignment="1">
      <alignment horizontal="center" vertical="center" wrapText="1"/>
    </xf>
    <xf numFmtId="0" fontId="0" fillId="0" borderId="0" xfId="0" applyAlignment="1">
      <alignment wrapText="1"/>
    </xf>
    <xf numFmtId="0" fontId="10" fillId="0" borderId="49" xfId="0" applyFont="1" applyBorder="1" applyAlignment="1">
      <alignment vertical="center" textRotation="90"/>
    </xf>
    <xf numFmtId="0" fontId="0" fillId="4" borderId="45" xfId="0" applyFill="1" applyBorder="1" applyAlignment="1">
      <alignment horizontal="center" vertical="center"/>
    </xf>
    <xf numFmtId="0" fontId="0" fillId="4" borderId="45" xfId="0" applyFill="1" applyBorder="1"/>
    <xf numFmtId="0" fontId="0" fillId="0" borderId="42" xfId="0" applyBorder="1" applyAlignment="1">
      <alignment horizontal="center" vertical="center" wrapText="1"/>
    </xf>
    <xf numFmtId="0" fontId="0" fillId="0" borderId="50" xfId="0" applyBorder="1" applyAlignment="1">
      <alignment wrapText="1"/>
    </xf>
    <xf numFmtId="0" fontId="0" fillId="0" borderId="5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wrapText="1"/>
    </xf>
    <xf numFmtId="0" fontId="0" fillId="0" borderId="22" xfId="0" applyBorder="1" applyAlignment="1">
      <alignment horizontal="center" vertical="center" wrapText="1"/>
    </xf>
    <xf numFmtId="0" fontId="0" fillId="0" borderId="14" xfId="0" applyBorder="1"/>
    <xf numFmtId="0" fontId="0" fillId="0" borderId="7" xfId="0" applyBorder="1" applyAlignment="1">
      <alignment horizontal="center" vertical="center" wrapText="1"/>
    </xf>
    <xf numFmtId="0" fontId="0" fillId="0" borderId="7" xfId="0" applyBorder="1" applyAlignment="1">
      <alignment wrapText="1"/>
    </xf>
    <xf numFmtId="1" fontId="0" fillId="0" borderId="22" xfId="0" applyNumberFormat="1" applyBorder="1" applyAlignment="1">
      <alignment horizontal="center" vertical="center" wrapText="1"/>
    </xf>
    <xf numFmtId="0" fontId="0" fillId="0" borderId="53" xfId="0" applyBorder="1"/>
    <xf numFmtId="0" fontId="11" fillId="0" borderId="0" xfId="0" applyFont="1" applyAlignment="1">
      <alignment horizontal="center" vertical="center"/>
    </xf>
    <xf numFmtId="0" fontId="11" fillId="3" borderId="52"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5"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45" xfId="0" applyFont="1" applyFill="1" applyBorder="1" applyAlignment="1">
      <alignment horizontal="center" vertical="center"/>
    </xf>
    <xf numFmtId="0" fontId="13" fillId="0" borderId="0" xfId="0" applyFont="1"/>
    <xf numFmtId="1" fontId="13" fillId="0" borderId="0" xfId="0" applyNumberFormat="1" applyFont="1"/>
    <xf numFmtId="2" fontId="13" fillId="0" borderId="0" xfId="0" applyNumberFormat="1" applyFont="1"/>
    <xf numFmtId="0" fontId="16" fillId="2" borderId="0" xfId="0" applyFont="1" applyFill="1"/>
    <xf numFmtId="0" fontId="16" fillId="0" borderId="0" xfId="0" applyFont="1"/>
    <xf numFmtId="0" fontId="18" fillId="2" borderId="0" xfId="0" applyFont="1" applyFill="1" applyAlignment="1">
      <alignment horizontal="center" vertical="center"/>
    </xf>
    <xf numFmtId="0" fontId="16" fillId="0" borderId="30" xfId="0" applyFont="1" applyBorder="1" applyAlignment="1">
      <alignment horizontal="center" vertical="center"/>
    </xf>
    <xf numFmtId="0" fontId="16" fillId="2" borderId="0" xfId="0" applyFont="1" applyFill="1" applyAlignment="1">
      <alignment horizontal="center" vertical="center"/>
    </xf>
    <xf numFmtId="0" fontId="16" fillId="19" borderId="0" xfId="0" applyFont="1" applyFill="1"/>
    <xf numFmtId="0" fontId="0" fillId="19" borderId="0" xfId="0" applyFill="1"/>
    <xf numFmtId="0" fontId="3" fillId="19" borderId="0" xfId="0" applyFont="1" applyFill="1"/>
    <xf numFmtId="0" fontId="4" fillId="19" borderId="0" xfId="0" applyFont="1" applyFill="1"/>
    <xf numFmtId="0" fontId="2" fillId="0" borderId="6" xfId="0" applyFont="1" applyBorder="1" applyAlignment="1">
      <alignment horizontal="center" vertical="center"/>
    </xf>
    <xf numFmtId="2" fontId="16" fillId="0" borderId="0" xfId="0" applyNumberFormat="1" applyFont="1"/>
    <xf numFmtId="0" fontId="16" fillId="0" borderId="34" xfId="0" applyFont="1" applyBorder="1"/>
    <xf numFmtId="0" fontId="16" fillId="0" borderId="0" xfId="0" applyFont="1" applyAlignment="1">
      <alignment horizontal="center" vertical="center" wrapText="1"/>
    </xf>
    <xf numFmtId="0" fontId="16" fillId="0" borderId="30" xfId="0" applyFont="1" applyBorder="1" applyAlignment="1">
      <alignment wrapText="1"/>
    </xf>
    <xf numFmtId="0" fontId="19" fillId="0" borderId="0" xfId="0" applyFont="1" applyAlignment="1">
      <alignment vertical="center" textRotation="90"/>
    </xf>
    <xf numFmtId="0" fontId="16" fillId="0" borderId="0" xfId="0" applyFont="1" applyAlignment="1">
      <alignment wrapText="1"/>
    </xf>
    <xf numFmtId="2" fontId="17" fillId="0" borderId="0" xfId="0" applyNumberFormat="1" applyFont="1"/>
    <xf numFmtId="0" fontId="17" fillId="2" borderId="0" xfId="0" applyFont="1" applyFill="1"/>
    <xf numFmtId="0" fontId="17" fillId="19" borderId="0" xfId="0" applyFont="1" applyFill="1"/>
    <xf numFmtId="0" fontId="0" fillId="3" borderId="20" xfId="0" applyFill="1" applyBorder="1" applyAlignment="1">
      <alignment horizontal="center" wrapText="1"/>
    </xf>
    <xf numFmtId="0" fontId="0" fillId="3" borderId="21" xfId="0" applyFill="1" applyBorder="1" applyAlignment="1">
      <alignment horizont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0" xfId="0" applyFont="1" applyFill="1" applyAlignment="1">
      <alignment horizontal="center" vertical="center" wrapText="1"/>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10" fillId="4" borderId="45" xfId="0" applyFont="1" applyFill="1" applyBorder="1" applyAlignment="1">
      <alignment horizontal="center" vertical="center" textRotation="90"/>
    </xf>
    <xf numFmtId="0" fontId="10" fillId="4" borderId="46" xfId="0" applyFont="1" applyFill="1" applyBorder="1" applyAlignment="1">
      <alignment horizontal="center" vertical="center" textRotation="90"/>
    </xf>
    <xf numFmtId="0" fontId="10" fillId="4" borderId="51" xfId="0" applyFont="1" applyFill="1" applyBorder="1" applyAlignment="1">
      <alignment horizontal="center" vertical="center" textRotation="90"/>
    </xf>
    <xf numFmtId="0" fontId="10" fillId="4" borderId="52" xfId="0" applyFont="1" applyFill="1" applyBorder="1" applyAlignment="1">
      <alignment horizontal="center" vertical="center" textRotation="90"/>
    </xf>
    <xf numFmtId="2" fontId="16" fillId="2" borderId="0" xfId="0" applyNumberFormat="1" applyFont="1" applyFill="1" applyAlignment="1">
      <alignment horizontal="center"/>
    </xf>
    <xf numFmtId="1" fontId="16" fillId="2" borderId="0" xfId="0" applyNumberFormat="1" applyFont="1" applyFill="1" applyAlignment="1">
      <alignment horizontal="center"/>
    </xf>
    <xf numFmtId="1" fontId="16" fillId="2" borderId="33" xfId="0" applyNumberFormat="1" applyFont="1" applyFill="1" applyBorder="1" applyAlignment="1">
      <alignment horizontal="left" vertical="center"/>
    </xf>
    <xf numFmtId="0" fontId="16" fillId="2" borderId="33" xfId="0" applyFont="1" applyFill="1" applyBorder="1"/>
    <xf numFmtId="0" fontId="1" fillId="3" borderId="20" xfId="0" applyFont="1" applyFill="1" applyBorder="1" applyAlignment="1">
      <alignment horizontal="center" vertical="center" wrapText="1"/>
    </xf>
    <xf numFmtId="0" fontId="16" fillId="2" borderId="31" xfId="0" applyFont="1" applyFill="1" applyBorder="1"/>
    <xf numFmtId="0" fontId="16" fillId="2" borderId="32" xfId="0" applyFont="1" applyFill="1" applyBorder="1"/>
    <xf numFmtId="1" fontId="16" fillId="2" borderId="0" xfId="0" applyNumberFormat="1" applyFont="1" applyFill="1"/>
    <xf numFmtId="0" fontId="16" fillId="2" borderId="0" xfId="0" applyFont="1" applyFill="1" applyAlignment="1">
      <alignment shrinkToFit="1"/>
    </xf>
    <xf numFmtId="0" fontId="16" fillId="2" borderId="43" xfId="0" applyFont="1" applyFill="1" applyBorder="1"/>
    <xf numFmtId="0" fontId="16" fillId="2" borderId="43" xfId="0" applyFont="1" applyFill="1" applyBorder="1" applyAlignment="1">
      <alignment horizontal="center"/>
    </xf>
    <xf numFmtId="1" fontId="16" fillId="2" borderId="43" xfId="0" applyNumberFormat="1" applyFont="1" applyFill="1" applyBorder="1" applyAlignment="1">
      <alignment horizontal="center"/>
    </xf>
    <xf numFmtId="1" fontId="16" fillId="2" borderId="44" xfId="0" applyNumberFormat="1" applyFont="1" applyFill="1" applyBorder="1"/>
    <xf numFmtId="0" fontId="16" fillId="2" borderId="44" xfId="0" applyFont="1" applyFill="1" applyBorder="1"/>
    <xf numFmtId="0" fontId="0" fillId="0" borderId="0" xfId="0" applyAlignment="1">
      <alignment horizontal="center" vertical="center"/>
    </xf>
    <xf numFmtId="0" fontId="0" fillId="0" borderId="43" xfId="0" applyBorder="1" applyAlignment="1">
      <alignment horizontal="center" vertical="center"/>
    </xf>
    <xf numFmtId="0" fontId="20" fillId="0" borderId="0" xfId="0" applyFont="1" applyAlignment="1">
      <alignment horizontal="center" vertical="center"/>
    </xf>
    <xf numFmtId="0" fontId="21" fillId="2" borderId="31" xfId="0" applyFont="1" applyFill="1" applyBorder="1" applyAlignment="1">
      <alignment horizontal="center" vertical="center"/>
    </xf>
    <xf numFmtId="0" fontId="21" fillId="2" borderId="0" xfId="0" applyFont="1" applyFill="1" applyBorder="1" applyAlignment="1">
      <alignment horizontal="center" vertical="center"/>
    </xf>
    <xf numFmtId="0" fontId="16" fillId="2" borderId="0" xfId="0" applyFont="1" applyFill="1" applyBorder="1"/>
    <xf numFmtId="0" fontId="16" fillId="2" borderId="0" xfId="0" applyFont="1" applyFill="1" applyBorder="1" applyAlignment="1">
      <alignment horizontal="center"/>
    </xf>
    <xf numFmtId="1" fontId="16" fillId="2" borderId="0" xfId="0" applyNumberFormat="1" applyFont="1" applyFill="1" applyBorder="1" applyAlignment="1">
      <alignment horizontal="center"/>
    </xf>
    <xf numFmtId="1" fontId="16" fillId="2" borderId="33" xfId="0" applyNumberFormat="1" applyFont="1" applyFill="1" applyBorder="1"/>
    <xf numFmtId="0" fontId="21" fillId="2" borderId="31" xfId="0" applyFont="1" applyFill="1" applyBorder="1" applyAlignment="1">
      <alignment vertical="center"/>
    </xf>
    <xf numFmtId="0" fontId="21" fillId="2" borderId="0" xfId="0" applyFont="1" applyFill="1" applyBorder="1" applyAlignment="1">
      <alignment vertical="center"/>
    </xf>
    <xf numFmtId="0" fontId="21" fillId="2" borderId="32" xfId="0" applyFont="1" applyFill="1" applyBorder="1" applyAlignment="1">
      <alignment vertical="center"/>
    </xf>
    <xf numFmtId="0" fontId="21" fillId="2" borderId="33" xfId="0" applyFont="1" applyFill="1" applyBorder="1" applyAlignment="1">
      <alignment vertical="center"/>
    </xf>
    <xf numFmtId="0" fontId="17" fillId="2" borderId="30" xfId="0" applyFont="1" applyFill="1" applyBorder="1"/>
    <xf numFmtId="2" fontId="17" fillId="2" borderId="30" xfId="0" applyNumberFormat="1" applyFont="1" applyFill="1" applyBorder="1" applyAlignment="1">
      <alignment horizontal="center"/>
    </xf>
    <xf numFmtId="1" fontId="17" fillId="2" borderId="30" xfId="0" applyNumberFormat="1" applyFont="1" applyFill="1" applyBorder="1" applyAlignment="1">
      <alignment horizontal="center"/>
    </xf>
    <xf numFmtId="1" fontId="17" fillId="2" borderId="33" xfId="0" applyNumberFormat="1" applyFont="1" applyFill="1" applyBorder="1" applyAlignment="1">
      <alignment horizontal="left" vertical="center"/>
    </xf>
    <xf numFmtId="0" fontId="17" fillId="0" borderId="0" xfId="0" applyFont="1"/>
    <xf numFmtId="2" fontId="17" fillId="2" borderId="0" xfId="0" applyNumberFormat="1" applyFont="1" applyFill="1"/>
    <xf numFmtId="2" fontId="17" fillId="2" borderId="0" xfId="0" applyNumberFormat="1" applyFont="1" applyFill="1" applyAlignment="1">
      <alignment horizontal="center"/>
    </xf>
    <xf numFmtId="1" fontId="17" fillId="2" borderId="0" xfId="0" applyNumberFormat="1" applyFont="1" applyFill="1" applyAlignment="1">
      <alignment horizontal="center"/>
    </xf>
    <xf numFmtId="0" fontId="17" fillId="2" borderId="0" xfId="0" applyFont="1" applyFill="1" applyAlignment="1">
      <alignment horizontal="center"/>
    </xf>
    <xf numFmtId="0" fontId="22" fillId="4" borderId="28" xfId="0" applyFont="1" applyFill="1" applyBorder="1"/>
    <xf numFmtId="0" fontId="22" fillId="4" borderId="34" xfId="0" applyFont="1" applyFill="1" applyBorder="1" applyAlignment="1">
      <alignment horizontal="center"/>
    </xf>
    <xf numFmtId="0" fontId="22" fillId="4" borderId="35" xfId="0" applyFont="1" applyFill="1" applyBorder="1" applyAlignment="1">
      <alignment horizontal="center"/>
    </xf>
    <xf numFmtId="0" fontId="22" fillId="5" borderId="36" xfId="0" applyFont="1" applyFill="1" applyBorder="1"/>
    <xf numFmtId="2" fontId="22" fillId="5" borderId="30" xfId="0" applyNumberFormat="1" applyFont="1" applyFill="1" applyBorder="1" applyAlignment="1">
      <alignment horizontal="center"/>
    </xf>
    <xf numFmtId="1" fontId="22" fillId="5" borderId="30" xfId="0" applyNumberFormat="1" applyFont="1" applyFill="1" applyBorder="1" applyAlignment="1">
      <alignment horizontal="center"/>
    </xf>
    <xf numFmtId="1" fontId="22" fillId="5" borderId="37" xfId="0" applyNumberFormat="1" applyFont="1" applyFill="1" applyBorder="1" applyAlignment="1">
      <alignment horizontal="center"/>
    </xf>
    <xf numFmtId="0" fontId="22" fillId="6" borderId="38" xfId="0" applyFont="1" applyFill="1" applyBorder="1"/>
    <xf numFmtId="2" fontId="22" fillId="6" borderId="0" xfId="0" applyNumberFormat="1" applyFont="1" applyFill="1" applyAlignment="1">
      <alignment horizontal="center"/>
    </xf>
    <xf numFmtId="1" fontId="22" fillId="6" borderId="0" xfId="0" applyNumberFormat="1" applyFont="1" applyFill="1" applyAlignment="1">
      <alignment horizontal="center"/>
    </xf>
    <xf numFmtId="1" fontId="22" fillId="6" borderId="39" xfId="0" applyNumberFormat="1" applyFont="1" applyFill="1" applyBorder="1" applyAlignment="1">
      <alignment horizontal="center"/>
    </xf>
    <xf numFmtId="0" fontId="22" fillId="7" borderId="38" xfId="0" applyFont="1" applyFill="1" applyBorder="1"/>
    <xf numFmtId="2" fontId="22" fillId="7" borderId="0" xfId="0" applyNumberFormat="1" applyFont="1" applyFill="1" applyAlignment="1">
      <alignment horizontal="center"/>
    </xf>
    <xf numFmtId="1" fontId="22" fillId="7" borderId="0" xfId="0" applyNumberFormat="1" applyFont="1" applyFill="1" applyAlignment="1">
      <alignment horizontal="center"/>
    </xf>
    <xf numFmtId="1" fontId="22" fillId="7" borderId="39" xfId="0" applyNumberFormat="1" applyFont="1" applyFill="1" applyBorder="1" applyAlignment="1">
      <alignment horizontal="center"/>
    </xf>
    <xf numFmtId="0" fontId="22" fillId="4" borderId="4" xfId="0" applyFont="1" applyFill="1" applyBorder="1" applyAlignment="1">
      <alignment horizontal="center"/>
    </xf>
    <xf numFmtId="0" fontId="22" fillId="7" borderId="40" xfId="0" applyFont="1" applyFill="1" applyBorder="1"/>
    <xf numFmtId="1" fontId="22" fillId="7" borderId="41" xfId="0" applyNumberFormat="1" applyFont="1" applyFill="1" applyBorder="1" applyAlignment="1">
      <alignment horizontal="center"/>
    </xf>
    <xf numFmtId="1" fontId="22" fillId="7" borderId="42" xfId="0" applyNumberFormat="1" applyFont="1" applyFill="1" applyBorder="1" applyAlignment="1">
      <alignment horizontal="center"/>
    </xf>
    <xf numFmtId="0" fontId="22" fillId="8" borderId="36" xfId="0" applyFont="1" applyFill="1" applyBorder="1"/>
    <xf numFmtId="2" fontId="22" fillId="8" borderId="30" xfId="0" applyNumberFormat="1" applyFont="1" applyFill="1" applyBorder="1" applyAlignment="1">
      <alignment horizontal="center"/>
    </xf>
    <xf numFmtId="1" fontId="22" fillId="8" borderId="30" xfId="0" applyNumberFormat="1" applyFont="1" applyFill="1" applyBorder="1" applyAlignment="1">
      <alignment horizontal="center"/>
    </xf>
    <xf numFmtId="1" fontId="22" fillId="8" borderId="37" xfId="0" applyNumberFormat="1" applyFont="1" applyFill="1" applyBorder="1" applyAlignment="1">
      <alignment horizontal="center"/>
    </xf>
    <xf numFmtId="0" fontId="22" fillId="9" borderId="38" xfId="0" applyFont="1" applyFill="1" applyBorder="1"/>
    <xf numFmtId="2" fontId="22" fillId="9" borderId="0" xfId="0" applyNumberFormat="1" applyFont="1" applyFill="1" applyAlignment="1">
      <alignment horizontal="center"/>
    </xf>
    <xf numFmtId="1" fontId="22" fillId="9" borderId="0" xfId="0" applyNumberFormat="1" applyFont="1" applyFill="1" applyAlignment="1">
      <alignment horizontal="center"/>
    </xf>
    <xf numFmtId="1" fontId="22" fillId="9" borderId="39" xfId="0" applyNumberFormat="1" applyFont="1" applyFill="1" applyBorder="1" applyAlignment="1">
      <alignment horizontal="center"/>
    </xf>
    <xf numFmtId="0" fontId="22" fillId="10" borderId="38" xfId="0" applyFont="1" applyFill="1" applyBorder="1"/>
    <xf numFmtId="2" fontId="22" fillId="10" borderId="0" xfId="0" applyNumberFormat="1" applyFont="1" applyFill="1" applyAlignment="1">
      <alignment horizontal="center"/>
    </xf>
    <xf numFmtId="1" fontId="22" fillId="10" borderId="0" xfId="0" applyNumberFormat="1" applyFont="1" applyFill="1" applyAlignment="1">
      <alignment horizontal="center"/>
    </xf>
    <xf numFmtId="1" fontId="22" fillId="10" borderId="39" xfId="0" applyNumberFormat="1" applyFont="1" applyFill="1" applyBorder="1" applyAlignment="1">
      <alignment horizontal="center"/>
    </xf>
    <xf numFmtId="0" fontId="22" fillId="11" borderId="38" xfId="0" applyFont="1" applyFill="1" applyBorder="1"/>
    <xf numFmtId="2" fontId="22" fillId="11" borderId="0" xfId="0" applyNumberFormat="1" applyFont="1" applyFill="1" applyAlignment="1">
      <alignment horizontal="center"/>
    </xf>
    <xf numFmtId="1" fontId="22" fillId="11" borderId="0" xfId="0" applyNumberFormat="1" applyFont="1" applyFill="1" applyAlignment="1">
      <alignment horizontal="center"/>
    </xf>
    <xf numFmtId="1" fontId="22" fillId="11" borderId="39" xfId="0" applyNumberFormat="1" applyFont="1" applyFill="1" applyBorder="1" applyAlignment="1">
      <alignment horizontal="center"/>
    </xf>
    <xf numFmtId="0" fontId="22" fillId="12" borderId="40" xfId="0" applyFont="1" applyFill="1" applyBorder="1"/>
    <xf numFmtId="2" fontId="22" fillId="12" borderId="41" xfId="0" applyNumberFormat="1" applyFont="1" applyFill="1" applyBorder="1" applyAlignment="1">
      <alignment horizontal="center"/>
    </xf>
    <xf numFmtId="1" fontId="22" fillId="12" borderId="41" xfId="0" applyNumberFormat="1" applyFont="1" applyFill="1" applyBorder="1" applyAlignment="1">
      <alignment horizontal="center"/>
    </xf>
    <xf numFmtId="1" fontId="22" fillId="12" borderId="42" xfId="0" applyNumberFormat="1" applyFont="1" applyFill="1" applyBorder="1" applyAlignment="1">
      <alignment horizontal="center"/>
    </xf>
    <xf numFmtId="0" fontId="22" fillId="10" borderId="40" xfId="0" applyFont="1" applyFill="1" applyBorder="1"/>
    <xf numFmtId="1" fontId="22" fillId="10" borderId="41" xfId="0" applyNumberFormat="1" applyFont="1" applyFill="1" applyBorder="1" applyAlignment="1">
      <alignment horizontal="center"/>
    </xf>
    <xf numFmtId="1" fontId="22" fillId="10" borderId="42" xfId="0" applyNumberFormat="1" applyFont="1" applyFill="1" applyBorder="1" applyAlignment="1">
      <alignment horizontal="center"/>
    </xf>
    <xf numFmtId="0" fontId="22" fillId="13" borderId="36" xfId="0" applyFont="1" applyFill="1" applyBorder="1"/>
    <xf numFmtId="2" fontId="22" fillId="13" borderId="30" xfId="0" applyNumberFormat="1" applyFont="1" applyFill="1" applyBorder="1" applyAlignment="1">
      <alignment horizontal="center"/>
    </xf>
    <xf numFmtId="1" fontId="22" fillId="13" borderId="30" xfId="0" applyNumberFormat="1" applyFont="1" applyFill="1" applyBorder="1" applyAlignment="1">
      <alignment horizontal="center"/>
    </xf>
    <xf numFmtId="1" fontId="22" fillId="13" borderId="37" xfId="0" applyNumberFormat="1" applyFont="1" applyFill="1" applyBorder="1" applyAlignment="1">
      <alignment horizontal="center"/>
    </xf>
    <xf numFmtId="0" fontId="22" fillId="14" borderId="38" xfId="0" applyFont="1" applyFill="1" applyBorder="1"/>
    <xf numFmtId="2" fontId="22" fillId="14" borderId="0" xfId="0" applyNumberFormat="1" applyFont="1" applyFill="1" applyAlignment="1">
      <alignment horizontal="center"/>
    </xf>
    <xf numFmtId="1" fontId="22" fillId="14" borderId="0" xfId="0" applyNumberFormat="1" applyFont="1" applyFill="1" applyAlignment="1">
      <alignment horizontal="center"/>
    </xf>
    <xf numFmtId="1" fontId="22" fillId="14" borderId="39" xfId="0" applyNumberFormat="1" applyFont="1" applyFill="1" applyBorder="1" applyAlignment="1">
      <alignment horizontal="center"/>
    </xf>
    <xf numFmtId="0" fontId="22" fillId="15" borderId="38" xfId="0" applyFont="1" applyFill="1" applyBorder="1"/>
    <xf numFmtId="2" fontId="22" fillId="15" borderId="0" xfId="0" applyNumberFormat="1" applyFont="1" applyFill="1" applyAlignment="1">
      <alignment horizontal="center"/>
    </xf>
    <xf numFmtId="1" fontId="22" fillId="15" borderId="0" xfId="0" applyNumberFormat="1" applyFont="1" applyFill="1" applyAlignment="1">
      <alignment horizontal="center"/>
    </xf>
    <xf numFmtId="1" fontId="22" fillId="15" borderId="39" xfId="0" applyNumberFormat="1" applyFont="1" applyFill="1" applyBorder="1" applyAlignment="1">
      <alignment horizontal="center"/>
    </xf>
    <xf numFmtId="0" fontId="22" fillId="15" borderId="40" xfId="0" applyFont="1" applyFill="1" applyBorder="1"/>
    <xf numFmtId="1" fontId="22" fillId="15" borderId="41" xfId="0" applyNumberFormat="1" applyFont="1" applyFill="1" applyBorder="1" applyAlignment="1">
      <alignment horizontal="center"/>
    </xf>
    <xf numFmtId="1" fontId="22" fillId="15" borderId="42" xfId="0" applyNumberFormat="1" applyFont="1" applyFill="1" applyBorder="1" applyAlignment="1">
      <alignment horizontal="center"/>
    </xf>
    <xf numFmtId="0" fontId="22"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Ökologische Standortbewertung</a:t>
            </a:r>
          </a:p>
        </c:rich>
      </c:tx>
      <c:layout/>
      <c:overlay val="0"/>
      <c:spPr>
        <a:prstGeom prst="rect">
          <a:avLst/>
        </a:prstGeom>
        <a:noFill/>
        <a:ln>
          <a:noFill/>
        </a:ln>
      </c:spPr>
    </c:title>
    <c:autoTitleDeleted val="0"/>
    <c:plotArea>
      <c:layout/>
      <c:barChart>
        <c:barDir val="bar"/>
        <c:grouping val="stacked"/>
        <c:varyColors val="0"/>
        <c:ser>
          <c:idx val="1"/>
          <c:order val="0"/>
          <c:tx>
            <c:strRef>
              <c:f>Gesamtübersicht!$J$8</c:f>
              <c:strCache>
                <c:ptCount val="1"/>
                <c:pt idx="0">
                  <c:v>Umgebungstemperatur</c:v>
                </c:pt>
              </c:strCache>
            </c:strRef>
          </c:tx>
          <c:spPr>
            <a:prstGeom prst="rect">
              <a:avLst/>
            </a:prstGeom>
            <a:solidFill>
              <a:schemeClr val="accent6">
                <a:lumMod val="75000"/>
              </a:schemeClr>
            </a:solidFill>
            <a:ln>
              <a:solidFill>
                <a:schemeClr val="tx1"/>
              </a:solidFill>
            </a:ln>
          </c:spPr>
          <c:invertIfNegative val="0"/>
          <c:dLbls>
            <c:dLbl>
              <c:idx val="0"/>
              <c:layout>
                <c:manualLayout>
                  <c:x val="3.9586144849302743E-2"/>
                  <c:y val="0"/>
                </c:manualLayout>
              </c:layout>
              <c:tx>
                <c:rich>
                  <a:bodyPr/>
                  <a:lstStyle/>
                  <a:p>
                    <a:fld id="{1C67F610-E69D-44BC-8CCB-DE953673AB57}"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layout>
                    <c:manualLayout>
                      <c:w val="0.35957707715685339"/>
                      <c:h val="0.23731601731601731"/>
                    </c:manualLayout>
                  </c15:layout>
                  <c15:dlblFieldTable/>
                  <c15:showDataLabelsRange val="1"/>
                </c:ext>
                <c:ext xmlns:c16="http://schemas.microsoft.com/office/drawing/2014/chart" uri="{C3380CC4-5D6E-409C-BE32-E72D297353CC}">
                  <c16:uniqueId val="{00000000-ADFA-43C1-8BE0-9412E8879449}"/>
                </c:ext>
              </c:extLst>
            </c:dLbl>
            <c:spPr>
              <a:noFill/>
              <a:ln>
                <a:noFill/>
              </a:ln>
            </c:sp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val>
            <c:numRef>
              <c:f>Gesamtübersicht!$K$8</c:f>
              <c:numCache>
                <c:formatCode>0</c:formatCode>
                <c:ptCount val="1"/>
                <c:pt idx="0">
                  <c:v>12.767708333333367</c:v>
                </c:pt>
              </c:numCache>
            </c:numRef>
          </c:val>
          <c:extLst>
            <c:ext xmlns:c15="http://schemas.microsoft.com/office/drawing/2012/chart" uri="{02D57815-91ED-43cb-92C2-25804820EDAC}">
              <c15:datalabelsRange>
                <c15:f>Gesamtübersicht!$J$12</c15:f>
                <c15:dlblRangeCache>
                  <c:ptCount val="1"/>
                  <c:pt idx="0">
                    <c:v>Ihre Ökolgische Standortbewertung: 43 </c:v>
                  </c:pt>
                </c15:dlblRangeCache>
              </c15:datalabelsRange>
            </c:ext>
            <c:ext xmlns:c16="http://schemas.microsoft.com/office/drawing/2014/chart" uri="{C3380CC4-5D6E-409C-BE32-E72D297353CC}">
              <c16:uniqueId val="{00000001-ADFA-43C1-8BE0-9412E8879449}"/>
            </c:ext>
          </c:extLst>
        </c:ser>
        <c:ser>
          <c:idx val="2"/>
          <c:order val="1"/>
          <c:tx>
            <c:strRef>
              <c:f>Gesamtübersicht!$J$9</c:f>
              <c:strCache>
                <c:ptCount val="1"/>
                <c:pt idx="0">
                  <c:v>Wärmeabnehmer</c:v>
                </c:pt>
              </c:strCache>
            </c:strRef>
          </c:tx>
          <c:spPr>
            <a:prstGeom prst="rect">
              <a:avLst/>
            </a:prstGeom>
            <a:solidFill>
              <a:schemeClr val="accent6"/>
            </a:solidFill>
            <a:ln>
              <a:solidFill>
                <a:schemeClr val="tx1"/>
              </a:solidFill>
            </a:ln>
          </c:spPr>
          <c:invertIfNegative val="0"/>
          <c:val>
            <c:numRef>
              <c:f>Gesamtübersicht!$K$9</c:f>
              <c:numCache>
                <c:formatCode>0</c:formatCode>
                <c:ptCount val="1"/>
                <c:pt idx="0">
                  <c:v>23.749375000000036</c:v>
                </c:pt>
              </c:numCache>
            </c:numRef>
          </c:val>
          <c:extLst>
            <c:ext xmlns:c16="http://schemas.microsoft.com/office/drawing/2014/chart" uri="{C3380CC4-5D6E-409C-BE32-E72D297353CC}">
              <c16:uniqueId val="{00000002-ADFA-43C1-8BE0-9412E8879449}"/>
            </c:ext>
          </c:extLst>
        </c:ser>
        <c:ser>
          <c:idx val="3"/>
          <c:order val="2"/>
          <c:tx>
            <c:strRef>
              <c:f>Gesamtübersicht!$J$10</c:f>
              <c:strCache>
                <c:ptCount val="1"/>
                <c:pt idx="0">
                  <c:v>Wärmesenken</c:v>
                </c:pt>
              </c:strCache>
            </c:strRef>
          </c:tx>
          <c:spPr>
            <a:prstGeom prst="rect">
              <a:avLst/>
            </a:prstGeom>
            <a:solidFill>
              <a:schemeClr val="accent6">
                <a:lumMod val="60000"/>
                <a:lumOff val="40000"/>
              </a:schemeClr>
            </a:solidFill>
            <a:ln>
              <a:solidFill>
                <a:schemeClr val="tx1"/>
              </a:solidFill>
            </a:ln>
          </c:spPr>
          <c:invertIfNegative val="0"/>
          <c:val>
            <c:numRef>
              <c:f>Gesamtübersicht!$K$10</c:f>
              <c:numCache>
                <c:formatCode>0</c:formatCode>
                <c:ptCount val="1"/>
                <c:pt idx="0">
                  <c:v>6.1692708333333437</c:v>
                </c:pt>
              </c:numCache>
            </c:numRef>
          </c:val>
          <c:extLst>
            <c:ext xmlns:c16="http://schemas.microsoft.com/office/drawing/2014/chart" uri="{C3380CC4-5D6E-409C-BE32-E72D297353CC}">
              <c16:uniqueId val="{00000003-ADFA-43C1-8BE0-9412E8879449}"/>
            </c:ext>
          </c:extLst>
        </c:ser>
        <c:ser>
          <c:idx val="6"/>
          <c:order val="3"/>
          <c:tx>
            <c:v>REST</c:v>
          </c:tx>
          <c:spPr>
            <a:prstGeom prst="rect">
              <a:avLst/>
            </a:prstGeom>
            <a:pattFill prst="wdUpDiag">
              <a:fgClr>
                <a:schemeClr val="bg1">
                  <a:lumMod val="65000"/>
                </a:schemeClr>
              </a:fgClr>
              <a:bgClr>
                <a:schemeClr val="bg1"/>
              </a:bgClr>
            </a:pattFill>
            <a:ln>
              <a:solidFill>
                <a:schemeClr val="tx1"/>
              </a:solidFill>
            </a:ln>
          </c:spPr>
          <c:invertIfNegative val="0"/>
          <c:val>
            <c:numRef>
              <c:f>Gesamtübersicht!$L$11</c:f>
              <c:numCache>
                <c:formatCode>0.00</c:formatCode>
                <c:ptCount val="1"/>
                <c:pt idx="0">
                  <c:v>57.313645833333254</c:v>
                </c:pt>
              </c:numCache>
            </c:numRef>
          </c:val>
          <c:extLst>
            <c:ext xmlns:c16="http://schemas.microsoft.com/office/drawing/2014/chart" uri="{C3380CC4-5D6E-409C-BE32-E72D297353CC}">
              <c16:uniqueId val="{00000004-ADFA-43C1-8BE0-9412E8879449}"/>
            </c:ext>
          </c:extLst>
        </c:ser>
        <c:dLbls>
          <c:showLegendKey val="0"/>
          <c:showVal val="0"/>
          <c:showCatName val="0"/>
          <c:showSerName val="0"/>
          <c:showPercent val="0"/>
          <c:showBubbleSize val="0"/>
        </c:dLbls>
        <c:gapWidth val="150"/>
        <c:overlap val="100"/>
        <c:axId val="1882013840"/>
        <c:axId val="1882014256"/>
      </c:barChart>
      <c:catAx>
        <c:axId val="1882013840"/>
        <c:scaling>
          <c:orientation val="minMax"/>
        </c:scaling>
        <c:delete val="1"/>
        <c:axPos val="l"/>
        <c:numFmt formatCode="General" sourceLinked="1"/>
        <c:majorTickMark val="none"/>
        <c:minorTickMark val="none"/>
        <c:tickLblPos val="nextTo"/>
        <c:crossAx val="1882014256"/>
        <c:crosses val="autoZero"/>
        <c:auto val="1"/>
        <c:lblAlgn val="ctr"/>
        <c:lblOffset val="100"/>
        <c:noMultiLvlLbl val="0"/>
      </c:catAx>
      <c:valAx>
        <c:axId val="1882014256"/>
        <c:scaling>
          <c:orientation val="minMax"/>
          <c:max val="100"/>
        </c:scaling>
        <c:delete val="0"/>
        <c:axPos val="b"/>
        <c:majorGridlines>
          <c:spPr>
            <a:prstGeom prst="rect">
              <a:avLst/>
            </a:prstGeom>
            <a:ln w="9525" cap="flat" cmpd="sng" algn="ctr">
              <a:noFill/>
              <a:round/>
            </a:ln>
          </c:spPr>
        </c:majorGridlines>
        <c:numFmt formatCode="General" sourceLinked="0"/>
        <c:majorTickMark val="in"/>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882013840"/>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scatterChart>
        <c:scatterStyle val="lineMarker"/>
        <c:varyColors val="0"/>
        <c:ser>
          <c:idx val="0"/>
          <c:order val="0"/>
          <c:spPr>
            <a:prstGeom prst="rect">
              <a:avLst/>
            </a:prstGeom>
            <a:ln w="19050" cap="rnd">
              <a:solidFill>
                <a:schemeClr val="accent1"/>
              </a:solidFill>
              <a:round/>
            </a:ln>
          </c:spPr>
          <c:marker>
            <c:symbol val="none"/>
          </c:marker>
          <c:xVal>
            <c:numRef>
              <c:f>PUE!$D$9:$N$9</c:f>
              <c:numCache>
                <c:formatCode>General</c:formatCode>
                <c:ptCount val="11"/>
                <c:pt idx="0">
                  <c:v>2</c:v>
                </c:pt>
                <c:pt idx="1">
                  <c:v>2</c:v>
                </c:pt>
                <c:pt idx="2">
                  <c:v>1.8</c:v>
                </c:pt>
                <c:pt idx="3">
                  <c:v>1.8</c:v>
                </c:pt>
                <c:pt idx="4">
                  <c:v>1.6</c:v>
                </c:pt>
                <c:pt idx="5">
                  <c:v>1.6</c:v>
                </c:pt>
                <c:pt idx="6">
                  <c:v>1.4</c:v>
                </c:pt>
                <c:pt idx="7">
                  <c:v>1.4</c:v>
                </c:pt>
                <c:pt idx="8">
                  <c:v>1.2</c:v>
                </c:pt>
                <c:pt idx="9">
                  <c:v>1.2</c:v>
                </c:pt>
                <c:pt idx="10">
                  <c:v>1</c:v>
                </c:pt>
              </c:numCache>
            </c:numRef>
          </c:xVal>
          <c:yVal>
            <c:numRef>
              <c:f>PUE!$D$10:$N$10</c:f>
              <c:numCache>
                <c:formatCode>General</c:formatCode>
                <c:ptCount val="11"/>
                <c:pt idx="0">
                  <c:v>0</c:v>
                </c:pt>
                <c:pt idx="1">
                  <c:v>0.2</c:v>
                </c:pt>
                <c:pt idx="2">
                  <c:v>0.2</c:v>
                </c:pt>
                <c:pt idx="3">
                  <c:v>0.4</c:v>
                </c:pt>
                <c:pt idx="4">
                  <c:v>0.4</c:v>
                </c:pt>
                <c:pt idx="5">
                  <c:v>0.6</c:v>
                </c:pt>
                <c:pt idx="6">
                  <c:v>0.6</c:v>
                </c:pt>
                <c:pt idx="7">
                  <c:v>0.8</c:v>
                </c:pt>
                <c:pt idx="8">
                  <c:v>0.8</c:v>
                </c:pt>
                <c:pt idx="9">
                  <c:v>1</c:v>
                </c:pt>
                <c:pt idx="10">
                  <c:v>1</c:v>
                </c:pt>
              </c:numCache>
            </c:numRef>
          </c:yVal>
          <c:smooth val="0"/>
          <c:extLst>
            <c:ext xmlns:c16="http://schemas.microsoft.com/office/drawing/2014/chart" uri="{C3380CC4-5D6E-409C-BE32-E72D297353CC}">
              <c16:uniqueId val="{00000000-E48C-4AC7-9B51-59B5B0223E7F}"/>
            </c:ext>
          </c:extLst>
        </c:ser>
        <c:dLbls>
          <c:showLegendKey val="0"/>
          <c:showVal val="0"/>
          <c:showCatName val="0"/>
          <c:showSerName val="0"/>
          <c:showPercent val="0"/>
          <c:showBubbleSize val="0"/>
        </c:dLbls>
        <c:axId val="657947056"/>
        <c:axId val="657947888"/>
      </c:scatterChart>
      <c:valAx>
        <c:axId val="657947056"/>
        <c:scaling>
          <c:orientation val="minMax"/>
          <c:max val="2.5"/>
          <c:min val="1"/>
        </c:scaling>
        <c:delete val="0"/>
        <c:axPos val="b"/>
        <c:majorGridlines>
          <c:spPr>
            <a:prstGeom prst="rect">
              <a:avLst/>
            </a:prstGeom>
            <a:ln w="9525" cap="flat" cmpd="sng" algn="ctr">
              <a:noFill/>
              <a:round/>
            </a:ln>
          </c:spPr>
        </c:majorGridlines>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PUE</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57947888"/>
        <c:crosses val="autoZero"/>
        <c:crossBetween val="midCat"/>
      </c:valAx>
      <c:valAx>
        <c:axId val="657947888"/>
        <c:scaling>
          <c:orientation val="minMax"/>
          <c:max val="1"/>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manualLayout>
              <c:xMode val="edge"/>
              <c:yMode val="edge"/>
              <c:x val="3.6985662668040866E-3"/>
              <c:y val="0.31389229124137258"/>
            </c:manualLayout>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57947056"/>
        <c:crosses val="autoZero"/>
        <c:crossBetween val="midCat"/>
        <c:majorUnit val="0.2"/>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scatterChart>
        <c:scatterStyle val="lineMarker"/>
        <c:varyColors val="0"/>
        <c:ser>
          <c:idx val="0"/>
          <c:order val="0"/>
          <c:spPr>
            <a:prstGeom prst="rect">
              <a:avLst/>
            </a:prstGeom>
            <a:ln w="19050" cap="rnd">
              <a:solidFill>
                <a:schemeClr val="accent1"/>
              </a:solidFill>
              <a:round/>
            </a:ln>
          </c:spPr>
          <c:marker>
            <c:symbol val="none"/>
          </c:marker>
          <c:xVal>
            <c:numRef>
              <c:f>ITEU!$F$9:$O$9</c:f>
              <c:numCache>
                <c:formatCode>General</c:formatCode>
                <c:ptCount val="10"/>
                <c:pt idx="0">
                  <c:v>0</c:v>
                </c:pt>
                <c:pt idx="1">
                  <c:v>0.06</c:v>
                </c:pt>
                <c:pt idx="2">
                  <c:v>0.06</c:v>
                </c:pt>
                <c:pt idx="3">
                  <c:v>0.11</c:v>
                </c:pt>
                <c:pt idx="4">
                  <c:v>0.11</c:v>
                </c:pt>
                <c:pt idx="5">
                  <c:v>0.3</c:v>
                </c:pt>
                <c:pt idx="6">
                  <c:v>0.3</c:v>
                </c:pt>
                <c:pt idx="7">
                  <c:v>0.8</c:v>
                </c:pt>
                <c:pt idx="8">
                  <c:v>0.8</c:v>
                </c:pt>
                <c:pt idx="9">
                  <c:v>1</c:v>
                </c:pt>
              </c:numCache>
            </c:numRef>
          </c:xVal>
          <c:yVal>
            <c:numRef>
              <c:f>ITEU!$F$10:$O$10</c:f>
              <c:numCache>
                <c:formatCode>General</c:formatCode>
                <c:ptCount val="10"/>
                <c:pt idx="0">
                  <c:v>0</c:v>
                </c:pt>
                <c:pt idx="1">
                  <c:v>0</c:v>
                </c:pt>
                <c:pt idx="2">
                  <c:v>0.2</c:v>
                </c:pt>
                <c:pt idx="3">
                  <c:v>0.2</c:v>
                </c:pt>
                <c:pt idx="4">
                  <c:v>0.6</c:v>
                </c:pt>
                <c:pt idx="5">
                  <c:v>0.6</c:v>
                </c:pt>
                <c:pt idx="6">
                  <c:v>0.8</c:v>
                </c:pt>
                <c:pt idx="7">
                  <c:v>0.8</c:v>
                </c:pt>
                <c:pt idx="8">
                  <c:v>1</c:v>
                </c:pt>
                <c:pt idx="9">
                  <c:v>1</c:v>
                </c:pt>
              </c:numCache>
            </c:numRef>
          </c:yVal>
          <c:smooth val="0"/>
          <c:extLst>
            <c:ext xmlns:c16="http://schemas.microsoft.com/office/drawing/2014/chart" uri="{C3380CC4-5D6E-409C-BE32-E72D297353CC}">
              <c16:uniqueId val="{00000000-C7F7-457D-A466-544576767621}"/>
            </c:ext>
          </c:extLst>
        </c:ser>
        <c:dLbls>
          <c:showLegendKey val="0"/>
          <c:showVal val="0"/>
          <c:showCatName val="0"/>
          <c:showSerName val="0"/>
          <c:showPercent val="0"/>
          <c:showBubbleSize val="0"/>
        </c:dLbls>
        <c:axId val="1392327696"/>
        <c:axId val="1392328528"/>
      </c:scatterChart>
      <c:valAx>
        <c:axId val="1392327696"/>
        <c:scaling>
          <c:orientation val="minMax"/>
          <c:max val="1"/>
        </c:scaling>
        <c:delete val="0"/>
        <c:axPos val="b"/>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en-US"/>
                  <a:t>ITEU</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2328528"/>
        <c:crosses val="autoZero"/>
        <c:crossBetween val="midCat"/>
      </c:valAx>
      <c:valAx>
        <c:axId val="1392328528"/>
        <c:scaling>
          <c:orientation val="minMax"/>
          <c:max val="1"/>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manualLayout>
              <c:xMode val="edge"/>
              <c:yMode val="edge"/>
              <c:x val="1.8441675514798647E-3"/>
              <c:y val="0.31559954088307768"/>
            </c:manualLayout>
          </c:layout>
          <c:overlay val="0"/>
          <c:spPr>
            <a:prstGeom prst="rect">
              <a:avLst/>
            </a:prstGeom>
            <a:noFill/>
            <a:ln>
              <a:noFill/>
            </a:ln>
          </c:spPr>
        </c:title>
        <c:numFmt formatCode="General" sourceLinked="1"/>
        <c:majorTickMark val="none"/>
        <c:minorTickMark val="none"/>
        <c:tickLblPos val="nextTo"/>
        <c:spPr>
          <a:prstGeom prst="rect">
            <a:avLst/>
          </a:prstGeom>
          <a:noFill/>
          <a:ln>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2327696"/>
        <c:crosses val="autoZero"/>
        <c:crossBetween val="midCat"/>
        <c:majorUnit val="0.2"/>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scatterChart>
        <c:scatterStyle val="lineMarker"/>
        <c:varyColors val="0"/>
        <c:ser>
          <c:idx val="0"/>
          <c:order val="0"/>
          <c:spPr>
            <a:prstGeom prst="rect">
              <a:avLst/>
            </a:prstGeom>
            <a:ln w="19050" cap="rnd">
              <a:solidFill>
                <a:schemeClr val="accent1"/>
              </a:solidFill>
              <a:round/>
            </a:ln>
          </c:spPr>
          <c:marker>
            <c:symbol val="none"/>
          </c:marker>
          <c:xVal>
            <c:numRef>
              <c:f>FER!$F$12:$F$20</c:f>
              <c:numCache>
                <c:formatCode>General</c:formatCode>
                <c:ptCount val="9"/>
                <c:pt idx="0">
                  <c:v>0</c:v>
                </c:pt>
                <c:pt idx="1">
                  <c:v>1</c:v>
                </c:pt>
                <c:pt idx="2">
                  <c:v>1</c:v>
                </c:pt>
                <c:pt idx="3">
                  <c:v>2.2999999999999998</c:v>
                </c:pt>
                <c:pt idx="4">
                  <c:v>2.2999999999999998</c:v>
                </c:pt>
                <c:pt idx="5">
                  <c:v>4</c:v>
                </c:pt>
                <c:pt idx="6">
                  <c:v>4</c:v>
                </c:pt>
                <c:pt idx="7">
                  <c:v>6</c:v>
                </c:pt>
                <c:pt idx="8">
                  <c:v>6</c:v>
                </c:pt>
              </c:numCache>
            </c:numRef>
          </c:xVal>
          <c:yVal>
            <c:numRef>
              <c:f>FER!$G$12:$G$20</c:f>
              <c:numCache>
                <c:formatCode>General</c:formatCode>
                <c:ptCount val="9"/>
                <c:pt idx="0">
                  <c:v>0</c:v>
                </c:pt>
                <c:pt idx="1">
                  <c:v>0</c:v>
                </c:pt>
                <c:pt idx="2">
                  <c:v>0.3</c:v>
                </c:pt>
                <c:pt idx="3">
                  <c:v>0.3</c:v>
                </c:pt>
                <c:pt idx="4">
                  <c:v>0.5</c:v>
                </c:pt>
                <c:pt idx="5">
                  <c:v>0.5</c:v>
                </c:pt>
                <c:pt idx="6">
                  <c:v>0.8</c:v>
                </c:pt>
                <c:pt idx="7">
                  <c:v>0.8</c:v>
                </c:pt>
                <c:pt idx="8">
                  <c:v>1</c:v>
                </c:pt>
              </c:numCache>
            </c:numRef>
          </c:yVal>
          <c:smooth val="0"/>
          <c:extLst>
            <c:ext xmlns:c16="http://schemas.microsoft.com/office/drawing/2014/chart" uri="{C3380CC4-5D6E-409C-BE32-E72D297353CC}">
              <c16:uniqueId val="{00000000-9341-4C5F-81AF-1130DB35583D}"/>
            </c:ext>
          </c:extLst>
        </c:ser>
        <c:dLbls>
          <c:showLegendKey val="0"/>
          <c:showVal val="0"/>
          <c:showCatName val="0"/>
          <c:showSerName val="0"/>
          <c:showPercent val="0"/>
          <c:showBubbleSize val="0"/>
        </c:dLbls>
        <c:axId val="1748628512"/>
        <c:axId val="1748628928"/>
      </c:scatterChart>
      <c:valAx>
        <c:axId val="1748628512"/>
        <c:scaling>
          <c:orientation val="minMax"/>
          <c:max val="7"/>
        </c:scaling>
        <c:delete val="0"/>
        <c:axPos val="b"/>
        <c:majorGridlines>
          <c:spPr>
            <a:prstGeom prst="rect">
              <a:avLst/>
            </a:prstGeom>
            <a:ln w="9525" cap="flat" cmpd="sng" algn="ctr">
              <a:solidFill>
                <a:schemeClr val="tx1">
                  <a:lumMod val="15000"/>
                  <a:lumOff val="85000"/>
                </a:schemeClr>
              </a:solidFill>
              <a:round/>
            </a:ln>
          </c:spPr>
        </c:majorGridlines>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FER</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748628928"/>
        <c:crosses val="autoZero"/>
        <c:crossBetween val="midCat"/>
      </c:valAx>
      <c:valAx>
        <c:axId val="1748628928"/>
        <c:scaling>
          <c:orientation val="minMax"/>
          <c:max val="1"/>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Bewertugnspunkte</a:t>
                </a:r>
              </a:p>
            </c:rich>
          </c:tx>
          <c:layout>
            <c:manualLayout>
              <c:xMode val="edge"/>
              <c:yMode val="edge"/>
              <c:x val="1.112656792251353E-2"/>
              <c:y val="0.31331604570538529"/>
            </c:manualLayout>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748628512"/>
        <c:crosses val="autoZero"/>
        <c:crossBetween val="midCat"/>
        <c:majorUnit val="0.2"/>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scatterChart>
        <c:scatterStyle val="lineMarker"/>
        <c:varyColors val="0"/>
        <c:ser>
          <c:idx val="0"/>
          <c:order val="0"/>
          <c:spPr>
            <a:prstGeom prst="rect">
              <a:avLst/>
            </a:prstGeom>
            <a:ln w="19050" cap="rnd">
              <a:solidFill>
                <a:schemeClr val="accent1"/>
              </a:solidFill>
              <a:round/>
            </a:ln>
          </c:spPr>
          <c:marker>
            <c:symbol val="none"/>
          </c:marker>
          <c:xVal>
            <c:numRef>
              <c:f>AA!$E$8:$L$8</c:f>
              <c:numCache>
                <c:formatCode>General</c:formatCode>
                <c:ptCount val="8"/>
                <c:pt idx="0">
                  <c:v>0</c:v>
                </c:pt>
                <c:pt idx="1">
                  <c:v>0</c:v>
                </c:pt>
                <c:pt idx="2">
                  <c:v>0</c:v>
                </c:pt>
                <c:pt idx="3">
                  <c:v>3.5000000000000003E-2</c:v>
                </c:pt>
                <c:pt idx="4">
                  <c:v>3.5000000000000003E-2</c:v>
                </c:pt>
                <c:pt idx="5">
                  <c:v>0.3</c:v>
                </c:pt>
                <c:pt idx="6">
                  <c:v>0.30000009999999999</c:v>
                </c:pt>
                <c:pt idx="7">
                  <c:v>1</c:v>
                </c:pt>
              </c:numCache>
            </c:numRef>
          </c:xVal>
          <c:yVal>
            <c:numRef>
              <c:f>AA!$E$9:$L$9</c:f>
              <c:numCache>
                <c:formatCode>General</c:formatCode>
                <c:ptCount val="8"/>
                <c:pt idx="0">
                  <c:v>0</c:v>
                </c:pt>
                <c:pt idx="1">
                  <c:v>0.2</c:v>
                </c:pt>
                <c:pt idx="2">
                  <c:v>0.2</c:v>
                </c:pt>
                <c:pt idx="3">
                  <c:v>0.2</c:v>
                </c:pt>
                <c:pt idx="4">
                  <c:v>0.6</c:v>
                </c:pt>
                <c:pt idx="5">
                  <c:v>0.6</c:v>
                </c:pt>
                <c:pt idx="6">
                  <c:v>1</c:v>
                </c:pt>
                <c:pt idx="7">
                  <c:v>1</c:v>
                </c:pt>
              </c:numCache>
            </c:numRef>
          </c:yVal>
          <c:smooth val="0"/>
          <c:extLst>
            <c:ext xmlns:c16="http://schemas.microsoft.com/office/drawing/2014/chart" uri="{C3380CC4-5D6E-409C-BE32-E72D297353CC}">
              <c16:uniqueId val="{00000000-644A-49C7-B6A0-A7BE2B02B64F}"/>
            </c:ext>
          </c:extLst>
        </c:ser>
        <c:dLbls>
          <c:showLegendKey val="0"/>
          <c:showVal val="0"/>
          <c:showCatName val="0"/>
          <c:showSerName val="0"/>
          <c:showPercent val="0"/>
          <c:showBubbleSize val="0"/>
        </c:dLbls>
        <c:axId val="657947056"/>
        <c:axId val="657947888"/>
      </c:scatterChart>
      <c:valAx>
        <c:axId val="657947056"/>
        <c:scaling>
          <c:orientation val="minMax"/>
          <c:max val="0.5"/>
          <c:min val="0"/>
        </c:scaling>
        <c:delete val="0"/>
        <c:axPos val="b"/>
        <c:majorGridlines>
          <c:spPr>
            <a:prstGeom prst="rect">
              <a:avLst/>
            </a:prstGeom>
            <a:ln w="9525" cap="flat" cmpd="sng" algn="ctr">
              <a:noFill/>
              <a:round/>
            </a:ln>
          </c:spPr>
        </c:majorGridlines>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AA</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57947888"/>
        <c:crosses val="autoZero"/>
        <c:crossBetween val="midCat"/>
      </c:valAx>
      <c:valAx>
        <c:axId val="657947888"/>
        <c:scaling>
          <c:orientation val="minMax"/>
          <c:max val="1"/>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manualLayout>
              <c:xMode val="edge"/>
              <c:yMode val="edge"/>
              <c:x val="5.5478494002061292E-3"/>
              <c:y val="0.31389229124137258"/>
            </c:manualLayout>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57947056"/>
        <c:crosses val="autoZero"/>
        <c:crossBetween val="midCat"/>
        <c:majorUnit val="0.2"/>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scatterChart>
        <c:scatterStyle val="lineMarker"/>
        <c:varyColors val="0"/>
        <c:ser>
          <c:idx val="0"/>
          <c:order val="0"/>
          <c:spPr>
            <a:prstGeom prst="rect">
              <a:avLst/>
            </a:prstGeom>
            <a:ln w="19050" cap="rnd">
              <a:solidFill>
                <a:schemeClr val="accent1"/>
              </a:solidFill>
              <a:round/>
            </a:ln>
          </c:spPr>
          <c:marker>
            <c:symbol val="none"/>
          </c:marker>
          <c:xVal>
            <c:numRef>
              <c:f>SM!$D$8:$M$8</c:f>
              <c:numCache>
                <c:formatCode>General</c:formatCode>
                <c:ptCount val="10"/>
                <c:pt idx="0">
                  <c:v>0</c:v>
                </c:pt>
                <c:pt idx="1">
                  <c:v>5</c:v>
                </c:pt>
                <c:pt idx="2">
                  <c:v>5.0000099999999996</c:v>
                </c:pt>
                <c:pt idx="3">
                  <c:v>7</c:v>
                </c:pt>
                <c:pt idx="4">
                  <c:v>7.0000999999999998</c:v>
                </c:pt>
                <c:pt idx="5">
                  <c:v>9</c:v>
                </c:pt>
                <c:pt idx="6">
                  <c:v>9.0000999999999998</c:v>
                </c:pt>
                <c:pt idx="7">
                  <c:v>10.8</c:v>
                </c:pt>
                <c:pt idx="8">
                  <c:v>10.80001</c:v>
                </c:pt>
                <c:pt idx="9">
                  <c:v>12</c:v>
                </c:pt>
              </c:numCache>
            </c:numRef>
          </c:xVal>
          <c:yVal>
            <c:numRef>
              <c:f>SM!$D$9:$M$9</c:f>
              <c:numCache>
                <c:formatCode>General</c:formatCode>
                <c:ptCount val="10"/>
                <c:pt idx="0">
                  <c:v>0</c:v>
                </c:pt>
                <c:pt idx="1">
                  <c:v>0</c:v>
                </c:pt>
                <c:pt idx="2">
                  <c:v>0.4</c:v>
                </c:pt>
                <c:pt idx="3">
                  <c:v>0.4</c:v>
                </c:pt>
                <c:pt idx="4">
                  <c:v>0.6</c:v>
                </c:pt>
                <c:pt idx="5">
                  <c:v>0.6</c:v>
                </c:pt>
                <c:pt idx="6">
                  <c:v>0.8</c:v>
                </c:pt>
                <c:pt idx="7">
                  <c:v>0.8</c:v>
                </c:pt>
                <c:pt idx="8">
                  <c:v>1</c:v>
                </c:pt>
                <c:pt idx="9">
                  <c:v>1</c:v>
                </c:pt>
              </c:numCache>
            </c:numRef>
          </c:yVal>
          <c:smooth val="0"/>
          <c:extLst>
            <c:ext xmlns:c16="http://schemas.microsoft.com/office/drawing/2014/chart" uri="{C3380CC4-5D6E-409C-BE32-E72D297353CC}">
              <c16:uniqueId val="{00000000-1C7B-4521-AA4B-13B67C230DA1}"/>
            </c:ext>
          </c:extLst>
        </c:ser>
        <c:dLbls>
          <c:showLegendKey val="0"/>
          <c:showVal val="0"/>
          <c:showCatName val="0"/>
          <c:showSerName val="0"/>
          <c:showPercent val="0"/>
          <c:showBubbleSize val="0"/>
        </c:dLbls>
        <c:axId val="657947056"/>
        <c:axId val="657947888"/>
      </c:scatterChart>
      <c:valAx>
        <c:axId val="657947056"/>
        <c:scaling>
          <c:orientation val="minMax"/>
          <c:max val="12"/>
          <c:min val="0"/>
        </c:scaling>
        <c:delete val="0"/>
        <c:axPos val="b"/>
        <c:majorGridlines>
          <c:spPr>
            <a:prstGeom prst="rect">
              <a:avLst/>
            </a:prstGeom>
            <a:ln w="9525" cap="flat" cmpd="sng" algn="ctr">
              <a:noFill/>
              <a:round/>
            </a:ln>
          </c:spPr>
        </c:majorGridlines>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SM</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57947888"/>
        <c:crosses val="autoZero"/>
        <c:crossBetween val="midCat"/>
      </c:valAx>
      <c:valAx>
        <c:axId val="657947888"/>
        <c:scaling>
          <c:orientation val="minMax"/>
          <c:max val="1"/>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manualLayout>
              <c:xMode val="edge"/>
              <c:yMode val="edge"/>
              <c:x val="5.5478494002061292E-3"/>
              <c:y val="0.31389229124137258"/>
            </c:manualLayout>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57947056"/>
        <c:crosses val="autoZero"/>
        <c:crossBetween val="midCat"/>
        <c:majorUnit val="0.2"/>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Gewichtung!$I$1</c:f>
              <c:strCache>
                <c:ptCount val="1"/>
                <c:pt idx="0">
                  <c:v>Min</c:v>
                </c:pt>
              </c:strCache>
            </c:strRef>
          </c:tx>
          <c:spPr>
            <a:prstGeom prst="rect">
              <a:avLst/>
            </a:prstGeom>
            <a:noFill/>
            <a:ln>
              <a:noFill/>
            </a:ln>
          </c:spPr>
          <c:invertIfNegative val="0"/>
          <c:cat>
            <c:strRef>
              <c:f>Gewichtung!$J$2:$J$4</c:f>
              <c:strCache>
                <c:ptCount val="3"/>
                <c:pt idx="0">
                  <c:v>Einkauf von erneuerbarem Strom (REF)</c:v>
                </c:pt>
                <c:pt idx="1">
                  <c:v>Nutzung der Abwärme (ERF)</c:v>
                </c:pt>
                <c:pt idx="2">
                  <c:v>Reuse oder stoffliches Recycling von IT Hardware (MRR)</c:v>
                </c:pt>
              </c:strCache>
            </c:strRef>
          </c:cat>
          <c:val>
            <c:numRef>
              <c:f>Gewichtung!$I$2:$I$4</c:f>
              <c:numCache>
                <c:formatCode>General</c:formatCode>
                <c:ptCount val="3"/>
                <c:pt idx="0">
                  <c:v>14</c:v>
                </c:pt>
                <c:pt idx="1">
                  <c:v>26</c:v>
                </c:pt>
                <c:pt idx="2">
                  <c:v>10</c:v>
                </c:pt>
              </c:numCache>
            </c:numRef>
          </c:val>
          <c:extLst>
            <c:ext xmlns:c16="http://schemas.microsoft.com/office/drawing/2014/chart" uri="{C3380CC4-5D6E-409C-BE32-E72D297353CC}">
              <c16:uniqueId val="{00000000-FAB7-49B8-96D6-1ABD8575B9A6}"/>
            </c:ext>
          </c:extLst>
        </c:ser>
        <c:ser>
          <c:idx val="1"/>
          <c:order val="1"/>
          <c:tx>
            <c:strRef>
              <c:f>Gewichtung!$D$1</c:f>
              <c:strCache>
                <c:ptCount val="1"/>
                <c:pt idx="0">
                  <c:v>1. zu Min.</c:v>
                </c:pt>
              </c:strCache>
            </c:strRef>
          </c:tx>
          <c:spPr>
            <a:prstGeom prst="rect">
              <a:avLst/>
            </a:prstGeom>
            <a:noFill/>
            <a:ln>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Gewichtung!$J$2:$J$4</c:f>
              <c:strCache>
                <c:ptCount val="3"/>
                <c:pt idx="0">
                  <c:v>Einkauf von erneuerbarem Strom (REF)</c:v>
                </c:pt>
                <c:pt idx="1">
                  <c:v>Nutzung der Abwärme (ERF)</c:v>
                </c:pt>
                <c:pt idx="2">
                  <c:v>Reuse oder stoffliches Recycling von IT Hardware (MRR)</c:v>
                </c:pt>
              </c:strCache>
            </c:strRef>
          </c:cat>
          <c:val>
            <c:numRef>
              <c:f>Gewichtung!$D$2:$D$4</c:f>
              <c:numCache>
                <c:formatCode>General</c:formatCode>
                <c:ptCount val="3"/>
                <c:pt idx="0">
                  <c:v>14.5</c:v>
                </c:pt>
                <c:pt idx="1">
                  <c:v>8.75</c:v>
                </c:pt>
                <c:pt idx="2">
                  <c:v>5.5</c:v>
                </c:pt>
              </c:numCache>
            </c:numRef>
          </c:val>
          <c:extLst>
            <c:ext xmlns:c16="http://schemas.microsoft.com/office/drawing/2014/chart" uri="{C3380CC4-5D6E-409C-BE32-E72D297353CC}">
              <c16:uniqueId val="{00000001-FAB7-49B8-96D6-1ABD8575B9A6}"/>
            </c:ext>
          </c:extLst>
        </c:ser>
        <c:ser>
          <c:idx val="2"/>
          <c:order val="2"/>
          <c:tx>
            <c:strRef>
              <c:f>Gewichtung!$C$1</c:f>
              <c:strCache>
                <c:ptCount val="1"/>
                <c:pt idx="0">
                  <c:v>Median zu 1.</c:v>
                </c:pt>
              </c:strCache>
            </c:strRef>
          </c:tx>
          <c:spPr>
            <a:prstGeom prst="rect">
              <a:avLst/>
            </a:prstGeom>
            <a:solidFill>
              <a:srgbClr val="92D050"/>
            </a:solidFill>
            <a:ln>
              <a:solidFill>
                <a:schemeClr val="tx1"/>
              </a:solidFill>
            </a:ln>
          </c:spPr>
          <c:invertIfNegative val="0"/>
          <c:cat>
            <c:strRef>
              <c:f>Gewichtung!$J$2:$J$4</c:f>
              <c:strCache>
                <c:ptCount val="3"/>
                <c:pt idx="0">
                  <c:v>Einkauf von erneuerbarem Strom (REF)</c:v>
                </c:pt>
                <c:pt idx="1">
                  <c:v>Nutzung der Abwärme (ERF)</c:v>
                </c:pt>
                <c:pt idx="2">
                  <c:v>Reuse oder stoffliches Recycling von IT Hardware (MRR)</c:v>
                </c:pt>
              </c:strCache>
            </c:strRef>
          </c:cat>
          <c:val>
            <c:numRef>
              <c:f>Gewichtung!$C$2:$C$4</c:f>
              <c:numCache>
                <c:formatCode>General</c:formatCode>
                <c:ptCount val="3"/>
                <c:pt idx="0">
                  <c:v>8</c:v>
                </c:pt>
                <c:pt idx="1">
                  <c:v>5.75</c:v>
                </c:pt>
                <c:pt idx="2">
                  <c:v>7.5</c:v>
                </c:pt>
              </c:numCache>
            </c:numRef>
          </c:val>
          <c:extLst>
            <c:ext xmlns:c16="http://schemas.microsoft.com/office/drawing/2014/chart" uri="{C3380CC4-5D6E-409C-BE32-E72D297353CC}">
              <c16:uniqueId val="{00000002-FAB7-49B8-96D6-1ABD8575B9A6}"/>
            </c:ext>
          </c:extLst>
        </c:ser>
        <c:ser>
          <c:idx val="3"/>
          <c:order val="3"/>
          <c:tx>
            <c:strRef>
              <c:f>Gewichtung!$B$1</c:f>
              <c:strCache>
                <c:ptCount val="1"/>
                <c:pt idx="0">
                  <c:v>3. zu Median</c:v>
                </c:pt>
              </c:strCache>
            </c:strRef>
          </c:tx>
          <c:spPr>
            <a:prstGeom prst="rect">
              <a:avLst/>
            </a:prstGeom>
            <a:solidFill>
              <a:srgbClr val="92D050"/>
            </a:solidFill>
            <a:ln>
              <a:solidFill>
                <a:schemeClr val="tx1"/>
              </a:solidFill>
            </a:ln>
          </c:spPr>
          <c:invertIfNegative val="0"/>
          <c:cat>
            <c:strRef>
              <c:f>Gewichtung!$J$2:$J$4</c:f>
              <c:strCache>
                <c:ptCount val="3"/>
                <c:pt idx="0">
                  <c:v>Einkauf von erneuerbarem Strom (REF)</c:v>
                </c:pt>
                <c:pt idx="1">
                  <c:v>Nutzung der Abwärme (ERF)</c:v>
                </c:pt>
                <c:pt idx="2">
                  <c:v>Reuse oder stoffliches Recycling von IT Hardware (MRR)</c:v>
                </c:pt>
              </c:strCache>
            </c:strRef>
          </c:cat>
          <c:val>
            <c:numRef>
              <c:f>Gewichtung!$B$2:$B$4</c:f>
              <c:numCache>
                <c:formatCode>General</c:formatCode>
                <c:ptCount val="3"/>
                <c:pt idx="0">
                  <c:v>3.5</c:v>
                </c:pt>
                <c:pt idx="1">
                  <c:v>7.25</c:v>
                </c:pt>
                <c:pt idx="2">
                  <c:v>6.75</c:v>
                </c:pt>
              </c:numCache>
            </c:numRef>
          </c:val>
          <c:extLst>
            <c:ext xmlns:c16="http://schemas.microsoft.com/office/drawing/2014/chart" uri="{C3380CC4-5D6E-409C-BE32-E72D297353CC}">
              <c16:uniqueId val="{00000003-FAB7-49B8-96D6-1ABD8575B9A6}"/>
            </c:ext>
          </c:extLst>
        </c:ser>
        <c:ser>
          <c:idx val="4"/>
          <c:order val="4"/>
          <c:tx>
            <c:v>Median</c:v>
          </c:tx>
          <c:spPr>
            <a:prstGeom prst="rect">
              <a:avLst/>
            </a:prstGeom>
            <a:noFill/>
            <a:ln>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Gewichtung!$J$2:$J$4</c:f>
              <c:strCache>
                <c:ptCount val="3"/>
                <c:pt idx="0">
                  <c:v>Einkauf von erneuerbarem Strom (REF)</c:v>
                </c:pt>
                <c:pt idx="1">
                  <c:v>Nutzung der Abwärme (ERF)</c:v>
                </c:pt>
                <c:pt idx="2">
                  <c:v>Reuse oder stoffliches Recycling von IT Hardware (MRR)</c:v>
                </c:pt>
              </c:strCache>
            </c:strRef>
          </c:cat>
          <c:val>
            <c:numRef>
              <c:f>Gewichtung!$A$2:$A$4</c:f>
              <c:numCache>
                <c:formatCode>General</c:formatCode>
                <c:ptCount val="3"/>
                <c:pt idx="0">
                  <c:v>7</c:v>
                </c:pt>
                <c:pt idx="1">
                  <c:v>23.25</c:v>
                </c:pt>
                <c:pt idx="2">
                  <c:v>3.25</c:v>
                </c:pt>
              </c:numCache>
            </c:numRef>
          </c:val>
          <c:extLst>
            <c:ext xmlns:c16="http://schemas.microsoft.com/office/drawing/2014/chart" uri="{C3380CC4-5D6E-409C-BE32-E72D297353CC}">
              <c16:uniqueId val="{00000004-FAB7-49B8-96D6-1ABD8575B9A6}"/>
            </c:ext>
          </c:extLst>
        </c:ser>
        <c:dLbls>
          <c:showLegendKey val="0"/>
          <c:showVal val="0"/>
          <c:showCatName val="0"/>
          <c:showSerName val="0"/>
          <c:showPercent val="0"/>
          <c:showBubbleSize val="0"/>
        </c:dLbls>
        <c:gapWidth val="150"/>
        <c:overlap val="100"/>
        <c:axId val="297731199"/>
        <c:axId val="297729119"/>
      </c:barChart>
      <c:catAx>
        <c:axId val="297731199"/>
        <c:scaling>
          <c:orientation val="minMax"/>
        </c:scaling>
        <c:delete val="0"/>
        <c:axPos val="b"/>
        <c:numFmt formatCode="General" sourceLinked="1"/>
        <c:majorTickMark val="none"/>
        <c:minorTickMark val="none"/>
        <c:tickLblPos val="nextTo"/>
        <c:spPr>
          <a:prstGeom prst="rect">
            <a:avLst/>
          </a:prstGeom>
          <a:noFill/>
          <a:ln w="12700" cap="flat" cmpd="sng" algn="ctr">
            <a:solidFill>
              <a:schemeClr val="tx1"/>
            </a:solidFill>
            <a:round/>
          </a:ln>
        </c:spPr>
        <c:txPr>
          <a:bodyPr rot="-60000000" spcFirstLastPara="1" vertOverflow="ellipsis" vert="horz" wrap="square" anchor="ctr" anchorCtr="1"/>
          <a:lstStyle/>
          <a:p>
            <a:pPr>
              <a:defRPr sz="1000" b="1" i="0" u="none" strike="noStrike">
                <a:solidFill>
                  <a:sysClr val="windowText" lastClr="000000"/>
                </a:solidFill>
                <a:latin typeface="+mn-lt"/>
                <a:ea typeface="+mn-ea"/>
                <a:cs typeface="+mn-cs"/>
              </a:defRPr>
            </a:pPr>
            <a:endParaRPr lang="de-DE"/>
          </a:p>
        </c:txPr>
        <c:crossAx val="297729119"/>
        <c:crosses val="autoZero"/>
        <c:auto val="1"/>
        <c:lblAlgn val="ctr"/>
        <c:lblOffset val="100"/>
        <c:noMultiLvlLbl val="0"/>
      </c:catAx>
      <c:valAx>
        <c:axId val="297729119"/>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1" i="0" u="none" strike="noStrike">
                <a:solidFill>
                  <a:sysClr val="windowText" lastClr="000000"/>
                </a:solidFill>
                <a:latin typeface="+mn-lt"/>
                <a:ea typeface="+mn-ea"/>
                <a:cs typeface="+mn-cs"/>
              </a:defRPr>
            </a:pPr>
            <a:endParaRPr lang="de-DE"/>
          </a:p>
        </c:txPr>
        <c:crossAx val="297731199"/>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Gewichtung!$I$30</c:f>
              <c:strCache>
                <c:ptCount val="1"/>
                <c:pt idx="0">
                  <c:v>Min</c:v>
                </c:pt>
              </c:strCache>
            </c:strRef>
          </c:tx>
          <c:spPr>
            <a:prstGeom prst="rect">
              <a:avLst/>
            </a:prstGeom>
            <a:noFill/>
            <a:ln>
              <a:noFill/>
            </a:ln>
          </c:spPr>
          <c:invertIfNegative val="0"/>
          <c:cat>
            <c:strRef>
              <c:f>Gewichtung!$J$31:$J$35</c:f>
              <c:strCache>
                <c:ptCount val="5"/>
                <c:pt idx="0">
                  <c:v>Zufriedenheit der eigenen Mitarbeiter (SM)</c:v>
                </c:pt>
                <c:pt idx="1">
                  <c:v>Konfliktfreie Rohstoffe in der Hardware</c:v>
                </c:pt>
                <c:pt idx="2">
                  <c:v>Sozial-Standards für Mitarbeiter in den Firmen die IT-Hardware produziren</c:v>
                </c:pt>
                <c:pt idx="3">
                  <c:v>Ausbildung eigener Fachkräfte/Förderung des Arbeitsmarkts</c:v>
                </c:pt>
                <c:pt idx="4">
                  <c:v>Weiterbidlung der eigenen Mitarbeiter</c:v>
                </c:pt>
              </c:strCache>
            </c:strRef>
          </c:cat>
          <c:val>
            <c:numRef>
              <c:f>Gewichtung!$I$31:$I$35</c:f>
              <c:numCache>
                <c:formatCode>General</c:formatCode>
                <c:ptCount val="5"/>
                <c:pt idx="0">
                  <c:v>10</c:v>
                </c:pt>
                <c:pt idx="1">
                  <c:v>5</c:v>
                </c:pt>
                <c:pt idx="2">
                  <c:v>5</c:v>
                </c:pt>
                <c:pt idx="3">
                  <c:v>10</c:v>
                </c:pt>
                <c:pt idx="4">
                  <c:v>10</c:v>
                </c:pt>
              </c:numCache>
            </c:numRef>
          </c:val>
          <c:extLst>
            <c:ext xmlns:c16="http://schemas.microsoft.com/office/drawing/2014/chart" uri="{C3380CC4-5D6E-409C-BE32-E72D297353CC}">
              <c16:uniqueId val="{00000000-2EC7-4553-8FBE-83205DC09325}"/>
            </c:ext>
          </c:extLst>
        </c:ser>
        <c:ser>
          <c:idx val="1"/>
          <c:order val="1"/>
          <c:tx>
            <c:strRef>
              <c:f>Gewichtung!$D$30</c:f>
              <c:strCache>
                <c:ptCount val="1"/>
                <c:pt idx="0">
                  <c:v>1. zu Min.</c:v>
                </c:pt>
              </c:strCache>
            </c:strRef>
          </c:tx>
          <c:spPr>
            <a:prstGeom prst="rect">
              <a:avLst/>
            </a:prstGeom>
            <a:noFill/>
            <a:ln>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Gewichtung!$J$31:$J$35</c:f>
              <c:strCache>
                <c:ptCount val="5"/>
                <c:pt idx="0">
                  <c:v>Zufriedenheit der eigenen Mitarbeiter (SM)</c:v>
                </c:pt>
                <c:pt idx="1">
                  <c:v>Konfliktfreie Rohstoffe in der Hardware</c:v>
                </c:pt>
                <c:pt idx="2">
                  <c:v>Sozial-Standards für Mitarbeiter in den Firmen die IT-Hardware produziren</c:v>
                </c:pt>
                <c:pt idx="3">
                  <c:v>Ausbildung eigener Fachkräfte/Förderung des Arbeitsmarkts</c:v>
                </c:pt>
                <c:pt idx="4">
                  <c:v>Weiterbidlung der eigenen Mitarbeiter</c:v>
                </c:pt>
              </c:strCache>
            </c:strRef>
          </c:cat>
          <c:val>
            <c:numRef>
              <c:f>Gewichtung!$D$31:$D$35</c:f>
              <c:numCache>
                <c:formatCode>General</c:formatCode>
                <c:ptCount val="5"/>
                <c:pt idx="0">
                  <c:v>15</c:v>
                </c:pt>
                <c:pt idx="1">
                  <c:v>4</c:v>
                </c:pt>
                <c:pt idx="2">
                  <c:v>5</c:v>
                </c:pt>
                <c:pt idx="3">
                  <c:v>0</c:v>
                </c:pt>
                <c:pt idx="4">
                  <c:v>5</c:v>
                </c:pt>
              </c:numCache>
            </c:numRef>
          </c:val>
          <c:extLst>
            <c:ext xmlns:c16="http://schemas.microsoft.com/office/drawing/2014/chart" uri="{C3380CC4-5D6E-409C-BE32-E72D297353CC}">
              <c16:uniqueId val="{00000001-2EC7-4553-8FBE-83205DC09325}"/>
            </c:ext>
          </c:extLst>
        </c:ser>
        <c:ser>
          <c:idx val="2"/>
          <c:order val="2"/>
          <c:tx>
            <c:strRef>
              <c:f>Gewichtung!$C$30</c:f>
              <c:strCache>
                <c:ptCount val="1"/>
                <c:pt idx="0">
                  <c:v>Median zu 1.</c:v>
                </c:pt>
              </c:strCache>
            </c:strRef>
          </c:tx>
          <c:spPr>
            <a:prstGeom prst="rect">
              <a:avLst/>
            </a:prstGeom>
            <a:solidFill>
              <a:srgbClr val="5B9BD5"/>
            </a:solidFill>
            <a:ln>
              <a:solidFill>
                <a:schemeClr val="tx2"/>
              </a:solidFill>
            </a:ln>
          </c:spPr>
          <c:invertIfNegative val="0"/>
          <c:cat>
            <c:strRef>
              <c:f>Gewichtung!$J$31:$J$35</c:f>
              <c:strCache>
                <c:ptCount val="5"/>
                <c:pt idx="0">
                  <c:v>Zufriedenheit der eigenen Mitarbeiter (SM)</c:v>
                </c:pt>
                <c:pt idx="1">
                  <c:v>Konfliktfreie Rohstoffe in der Hardware</c:v>
                </c:pt>
                <c:pt idx="2">
                  <c:v>Sozial-Standards für Mitarbeiter in den Firmen die IT-Hardware produziren</c:v>
                </c:pt>
                <c:pt idx="3">
                  <c:v>Ausbildung eigener Fachkräfte/Förderung des Arbeitsmarkts</c:v>
                </c:pt>
                <c:pt idx="4">
                  <c:v>Weiterbidlung der eigenen Mitarbeiter</c:v>
                </c:pt>
              </c:strCache>
            </c:strRef>
          </c:cat>
          <c:val>
            <c:numRef>
              <c:f>Gewichtung!$C$31:$C$35</c:f>
              <c:numCache>
                <c:formatCode>General</c:formatCode>
                <c:ptCount val="5"/>
                <c:pt idx="0">
                  <c:v>5</c:v>
                </c:pt>
                <c:pt idx="1">
                  <c:v>6</c:v>
                </c:pt>
                <c:pt idx="2">
                  <c:v>5</c:v>
                </c:pt>
                <c:pt idx="3">
                  <c:v>10</c:v>
                </c:pt>
                <c:pt idx="4">
                  <c:v>9</c:v>
                </c:pt>
              </c:numCache>
            </c:numRef>
          </c:val>
          <c:extLst>
            <c:ext xmlns:c16="http://schemas.microsoft.com/office/drawing/2014/chart" uri="{C3380CC4-5D6E-409C-BE32-E72D297353CC}">
              <c16:uniqueId val="{00000002-2EC7-4553-8FBE-83205DC09325}"/>
            </c:ext>
          </c:extLst>
        </c:ser>
        <c:ser>
          <c:idx val="3"/>
          <c:order val="3"/>
          <c:tx>
            <c:strRef>
              <c:f>Gewichtung!$B$30</c:f>
              <c:strCache>
                <c:ptCount val="1"/>
                <c:pt idx="0">
                  <c:v>3. zu Median</c:v>
                </c:pt>
              </c:strCache>
            </c:strRef>
          </c:tx>
          <c:spPr>
            <a:prstGeom prst="rect">
              <a:avLst/>
            </a:prstGeom>
            <a:solidFill>
              <a:srgbClr val="5B9BD5"/>
            </a:solidFill>
            <a:ln w="12700">
              <a:solidFill>
                <a:schemeClr val="tx2"/>
              </a:solidFill>
            </a:ln>
          </c:spPr>
          <c:invertIfNegative val="0"/>
          <c:cat>
            <c:strRef>
              <c:f>Gewichtung!$J$31:$J$35</c:f>
              <c:strCache>
                <c:ptCount val="5"/>
                <c:pt idx="0">
                  <c:v>Zufriedenheit der eigenen Mitarbeiter (SM)</c:v>
                </c:pt>
                <c:pt idx="1">
                  <c:v>Konfliktfreie Rohstoffe in der Hardware</c:v>
                </c:pt>
                <c:pt idx="2">
                  <c:v>Sozial-Standards für Mitarbeiter in den Firmen die IT-Hardware produziren</c:v>
                </c:pt>
                <c:pt idx="3">
                  <c:v>Ausbildung eigener Fachkräfte/Förderung des Arbeitsmarkts</c:v>
                </c:pt>
                <c:pt idx="4">
                  <c:v>Weiterbidlung der eigenen Mitarbeiter</c:v>
                </c:pt>
              </c:strCache>
            </c:strRef>
          </c:cat>
          <c:val>
            <c:numRef>
              <c:f>Gewichtung!$B$31:$B$35</c:f>
              <c:numCache>
                <c:formatCode>General</c:formatCode>
                <c:ptCount val="5"/>
                <c:pt idx="0">
                  <c:v>3</c:v>
                </c:pt>
                <c:pt idx="1">
                  <c:v>5</c:v>
                </c:pt>
                <c:pt idx="2">
                  <c:v>5</c:v>
                </c:pt>
                <c:pt idx="3">
                  <c:v>4</c:v>
                </c:pt>
                <c:pt idx="4">
                  <c:v>6</c:v>
                </c:pt>
              </c:numCache>
            </c:numRef>
          </c:val>
          <c:extLst>
            <c:ext xmlns:c16="http://schemas.microsoft.com/office/drawing/2014/chart" uri="{C3380CC4-5D6E-409C-BE32-E72D297353CC}">
              <c16:uniqueId val="{00000003-2EC7-4553-8FBE-83205DC09325}"/>
            </c:ext>
          </c:extLst>
        </c:ser>
        <c:ser>
          <c:idx val="4"/>
          <c:order val="4"/>
          <c:tx>
            <c:v>Median</c:v>
          </c:tx>
          <c:spPr>
            <a:prstGeom prst="rect">
              <a:avLst/>
            </a:prstGeom>
            <a:noFill/>
            <a:ln>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Gewichtung!$J$31:$J$35</c:f>
              <c:strCache>
                <c:ptCount val="5"/>
                <c:pt idx="0">
                  <c:v>Zufriedenheit der eigenen Mitarbeiter (SM)</c:v>
                </c:pt>
                <c:pt idx="1">
                  <c:v>Konfliktfreie Rohstoffe in der Hardware</c:v>
                </c:pt>
                <c:pt idx="2">
                  <c:v>Sozial-Standards für Mitarbeiter in den Firmen die IT-Hardware produziren</c:v>
                </c:pt>
                <c:pt idx="3">
                  <c:v>Ausbildung eigener Fachkräfte/Förderung des Arbeitsmarkts</c:v>
                </c:pt>
                <c:pt idx="4">
                  <c:v>Weiterbidlung der eigenen Mitarbeiter</c:v>
                </c:pt>
              </c:strCache>
            </c:strRef>
          </c:cat>
          <c:val>
            <c:numRef>
              <c:f>Gewichtung!$A$31:$A$35</c:f>
              <c:numCache>
                <c:formatCode>General</c:formatCode>
                <c:ptCount val="5"/>
                <c:pt idx="0">
                  <c:v>2</c:v>
                </c:pt>
                <c:pt idx="1">
                  <c:v>25</c:v>
                </c:pt>
                <c:pt idx="2">
                  <c:v>5</c:v>
                </c:pt>
                <c:pt idx="3">
                  <c:v>1</c:v>
                </c:pt>
                <c:pt idx="4">
                  <c:v>0</c:v>
                </c:pt>
              </c:numCache>
            </c:numRef>
          </c:val>
          <c:extLst>
            <c:ext xmlns:c16="http://schemas.microsoft.com/office/drawing/2014/chart" uri="{C3380CC4-5D6E-409C-BE32-E72D297353CC}">
              <c16:uniqueId val="{00000004-2EC7-4553-8FBE-83205DC09325}"/>
            </c:ext>
          </c:extLst>
        </c:ser>
        <c:dLbls>
          <c:showLegendKey val="0"/>
          <c:showVal val="0"/>
          <c:showCatName val="0"/>
          <c:showSerName val="0"/>
          <c:showPercent val="0"/>
          <c:showBubbleSize val="0"/>
        </c:dLbls>
        <c:gapWidth val="150"/>
        <c:overlap val="100"/>
        <c:axId val="297731199"/>
        <c:axId val="297729119"/>
      </c:barChart>
      <c:catAx>
        <c:axId val="297731199"/>
        <c:scaling>
          <c:orientation val="minMax"/>
        </c:scaling>
        <c:delete val="0"/>
        <c:axPos val="b"/>
        <c:numFmt formatCode="General" sourceLinked="1"/>
        <c:majorTickMark val="none"/>
        <c:minorTickMark val="none"/>
        <c:tickLblPos val="nextTo"/>
        <c:spPr>
          <a:prstGeom prst="rect">
            <a:avLst/>
          </a:prstGeom>
          <a:noFill/>
          <a:ln w="12700" cap="flat" cmpd="sng" algn="ctr">
            <a:solidFill>
              <a:schemeClr val="tx1"/>
            </a:solidFill>
            <a:round/>
          </a:ln>
        </c:spPr>
        <c:txPr>
          <a:bodyPr rot="-60000000" spcFirstLastPara="1" vertOverflow="ellipsis" vert="horz" wrap="square" anchor="ctr" anchorCtr="1"/>
          <a:lstStyle/>
          <a:p>
            <a:pPr>
              <a:defRPr sz="1000" b="1" i="0" u="none" strike="noStrike">
                <a:solidFill>
                  <a:sysClr val="windowText" lastClr="000000"/>
                </a:solidFill>
                <a:latin typeface="+mn-lt"/>
                <a:ea typeface="+mn-ea"/>
                <a:cs typeface="+mn-cs"/>
              </a:defRPr>
            </a:pPr>
            <a:endParaRPr lang="de-DE"/>
          </a:p>
        </c:txPr>
        <c:crossAx val="297729119"/>
        <c:crosses val="autoZero"/>
        <c:auto val="1"/>
        <c:lblAlgn val="ctr"/>
        <c:lblOffset val="100"/>
        <c:noMultiLvlLbl val="0"/>
      </c:catAx>
      <c:valAx>
        <c:axId val="297729119"/>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noFill/>
          <a:ln w="12700">
            <a:solidFill>
              <a:schemeClr val="tx1"/>
            </a:solidFill>
          </a:ln>
        </c:spPr>
        <c:txPr>
          <a:bodyPr rot="-60000000" spcFirstLastPara="1" vertOverflow="ellipsis" vert="horz" wrap="square" anchor="ctr" anchorCtr="1"/>
          <a:lstStyle/>
          <a:p>
            <a:pPr>
              <a:defRPr sz="900" b="1" i="0" u="none" strike="noStrike">
                <a:solidFill>
                  <a:sysClr val="windowText" lastClr="000000"/>
                </a:solidFill>
                <a:latin typeface="+mn-lt"/>
                <a:ea typeface="+mn-ea"/>
                <a:cs typeface="+mn-cs"/>
              </a:defRPr>
            </a:pPr>
            <a:endParaRPr lang="de-DE"/>
          </a:p>
        </c:txPr>
        <c:crossAx val="297731199"/>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Gewichtung!$I$61</c:f>
              <c:strCache>
                <c:ptCount val="1"/>
                <c:pt idx="0">
                  <c:v>Min</c:v>
                </c:pt>
              </c:strCache>
            </c:strRef>
          </c:tx>
          <c:spPr>
            <a:prstGeom prst="rect">
              <a:avLst/>
            </a:prstGeom>
            <a:noFill/>
            <a:ln>
              <a:noFill/>
            </a:ln>
          </c:spPr>
          <c:invertIfNegative val="0"/>
          <c:cat>
            <c:strRef>
              <c:f>Gewichtung!$J$62:$J$64</c:f>
              <c:strCache>
                <c:ptCount val="3"/>
                <c:pt idx="0">
                  <c:v>Ausstattung aller wichtigen Komponenten mit Sensoren zur Verbrauchsmessung</c:v>
                </c:pt>
                <c:pt idx="1">
                  <c:v>Steigerung der Auslastung von IT Geräten</c:v>
                </c:pt>
                <c:pt idx="2">
                  <c:v>Steigerung der Effizienz von Kühlung und Stromversorgung</c:v>
                </c:pt>
              </c:strCache>
            </c:strRef>
          </c:cat>
          <c:val>
            <c:numRef>
              <c:f>Gewichtung!$I$62:$I$64</c:f>
              <c:numCache>
                <c:formatCode>General</c:formatCode>
                <c:ptCount val="3"/>
                <c:pt idx="0">
                  <c:v>9</c:v>
                </c:pt>
                <c:pt idx="1">
                  <c:v>35</c:v>
                </c:pt>
                <c:pt idx="2">
                  <c:v>25</c:v>
                </c:pt>
              </c:numCache>
            </c:numRef>
          </c:val>
          <c:extLst>
            <c:ext xmlns:c16="http://schemas.microsoft.com/office/drawing/2014/chart" uri="{C3380CC4-5D6E-409C-BE32-E72D297353CC}">
              <c16:uniqueId val="{00000000-83E6-4AB1-8863-E9A36EB58F5D}"/>
            </c:ext>
          </c:extLst>
        </c:ser>
        <c:ser>
          <c:idx val="1"/>
          <c:order val="1"/>
          <c:tx>
            <c:strRef>
              <c:f>Gewichtung!$D$61</c:f>
              <c:strCache>
                <c:ptCount val="1"/>
                <c:pt idx="0">
                  <c:v>1. zu Min.</c:v>
                </c:pt>
              </c:strCache>
            </c:strRef>
          </c:tx>
          <c:spPr>
            <a:prstGeom prst="rect">
              <a:avLst/>
            </a:prstGeom>
            <a:noFill/>
            <a:ln>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Gewichtung!$J$62:$J$64</c:f>
              <c:strCache>
                <c:ptCount val="3"/>
                <c:pt idx="0">
                  <c:v>Ausstattung aller wichtigen Komponenten mit Sensoren zur Verbrauchsmessung</c:v>
                </c:pt>
                <c:pt idx="1">
                  <c:v>Steigerung der Auslastung von IT Geräten</c:v>
                </c:pt>
                <c:pt idx="2">
                  <c:v>Steigerung der Effizienz von Kühlung und Stromversorgung</c:v>
                </c:pt>
              </c:strCache>
            </c:strRef>
          </c:cat>
          <c:val>
            <c:numRef>
              <c:f>Gewichtung!$D$62:$D$64</c:f>
              <c:numCache>
                <c:formatCode>General</c:formatCode>
                <c:ptCount val="3"/>
                <c:pt idx="0">
                  <c:v>3.5</c:v>
                </c:pt>
                <c:pt idx="1">
                  <c:v>5.75</c:v>
                </c:pt>
                <c:pt idx="2">
                  <c:v>6</c:v>
                </c:pt>
              </c:numCache>
            </c:numRef>
          </c:val>
          <c:extLst>
            <c:ext xmlns:c16="http://schemas.microsoft.com/office/drawing/2014/chart" uri="{C3380CC4-5D6E-409C-BE32-E72D297353CC}">
              <c16:uniqueId val="{00000001-83E6-4AB1-8863-E9A36EB58F5D}"/>
            </c:ext>
          </c:extLst>
        </c:ser>
        <c:ser>
          <c:idx val="2"/>
          <c:order val="2"/>
          <c:tx>
            <c:strRef>
              <c:f>Gewichtung!$C$61</c:f>
              <c:strCache>
                <c:ptCount val="1"/>
                <c:pt idx="0">
                  <c:v>Median zu 1.</c:v>
                </c:pt>
              </c:strCache>
            </c:strRef>
          </c:tx>
          <c:spPr>
            <a:prstGeom prst="rect">
              <a:avLst/>
            </a:prstGeom>
            <a:solidFill>
              <a:schemeClr val="accent2"/>
            </a:solidFill>
            <a:ln>
              <a:solidFill>
                <a:schemeClr val="tx1"/>
              </a:solidFill>
            </a:ln>
          </c:spPr>
          <c:invertIfNegative val="0"/>
          <c:cat>
            <c:strRef>
              <c:f>Gewichtung!$J$62:$J$64</c:f>
              <c:strCache>
                <c:ptCount val="3"/>
                <c:pt idx="0">
                  <c:v>Ausstattung aller wichtigen Komponenten mit Sensoren zur Verbrauchsmessung</c:v>
                </c:pt>
                <c:pt idx="1">
                  <c:v>Steigerung der Auslastung von IT Geräten</c:v>
                </c:pt>
                <c:pt idx="2">
                  <c:v>Steigerung der Effizienz von Kühlung und Stromversorgung</c:v>
                </c:pt>
              </c:strCache>
            </c:strRef>
          </c:cat>
          <c:val>
            <c:numRef>
              <c:f>Gewichtung!$C$62:$C$64</c:f>
              <c:numCache>
                <c:formatCode>General</c:formatCode>
                <c:ptCount val="3"/>
                <c:pt idx="0" formatCode="0.00">
                  <c:v>0.75</c:v>
                </c:pt>
                <c:pt idx="1">
                  <c:v>4.25</c:v>
                </c:pt>
                <c:pt idx="2">
                  <c:v>11</c:v>
                </c:pt>
              </c:numCache>
            </c:numRef>
          </c:val>
          <c:extLst>
            <c:ext xmlns:c16="http://schemas.microsoft.com/office/drawing/2014/chart" uri="{C3380CC4-5D6E-409C-BE32-E72D297353CC}">
              <c16:uniqueId val="{00000002-83E6-4AB1-8863-E9A36EB58F5D}"/>
            </c:ext>
          </c:extLst>
        </c:ser>
        <c:ser>
          <c:idx val="3"/>
          <c:order val="3"/>
          <c:tx>
            <c:strRef>
              <c:f>Gewichtung!$B$61</c:f>
              <c:strCache>
                <c:ptCount val="1"/>
                <c:pt idx="0">
                  <c:v>3. zu Median</c:v>
                </c:pt>
              </c:strCache>
            </c:strRef>
          </c:tx>
          <c:spPr>
            <a:prstGeom prst="rect">
              <a:avLst/>
            </a:prstGeom>
            <a:solidFill>
              <a:schemeClr val="accent2"/>
            </a:solidFill>
            <a:ln>
              <a:solidFill>
                <a:schemeClr val="tx1"/>
              </a:solidFill>
            </a:ln>
          </c:spPr>
          <c:invertIfNegative val="0"/>
          <c:cat>
            <c:strRef>
              <c:f>Gewichtung!$J$62:$J$64</c:f>
              <c:strCache>
                <c:ptCount val="3"/>
                <c:pt idx="0">
                  <c:v>Ausstattung aller wichtigen Komponenten mit Sensoren zur Verbrauchsmessung</c:v>
                </c:pt>
                <c:pt idx="1">
                  <c:v>Steigerung der Auslastung von IT Geräten</c:v>
                </c:pt>
                <c:pt idx="2">
                  <c:v>Steigerung der Effizienz von Kühlung und Stromversorgung</c:v>
                </c:pt>
              </c:strCache>
            </c:strRef>
          </c:cat>
          <c:val>
            <c:numRef>
              <c:f>Gewichtung!$B$62:$B$64</c:f>
              <c:numCache>
                <c:formatCode>General</c:formatCode>
                <c:ptCount val="3"/>
                <c:pt idx="0" formatCode="0.00">
                  <c:v>5.25</c:v>
                </c:pt>
                <c:pt idx="1">
                  <c:v>9.5</c:v>
                </c:pt>
                <c:pt idx="2">
                  <c:v>2</c:v>
                </c:pt>
              </c:numCache>
            </c:numRef>
          </c:val>
          <c:extLst>
            <c:ext xmlns:c16="http://schemas.microsoft.com/office/drawing/2014/chart" uri="{C3380CC4-5D6E-409C-BE32-E72D297353CC}">
              <c16:uniqueId val="{00000003-83E6-4AB1-8863-E9A36EB58F5D}"/>
            </c:ext>
          </c:extLst>
        </c:ser>
        <c:ser>
          <c:idx val="4"/>
          <c:order val="4"/>
          <c:tx>
            <c:v>Median</c:v>
          </c:tx>
          <c:spPr>
            <a:prstGeom prst="rect">
              <a:avLst/>
            </a:prstGeom>
            <a:noFill/>
            <a:ln>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Gewichtung!$J$62:$J$64</c:f>
              <c:strCache>
                <c:ptCount val="3"/>
                <c:pt idx="0">
                  <c:v>Ausstattung aller wichtigen Komponenten mit Sensoren zur Verbrauchsmessung</c:v>
                </c:pt>
                <c:pt idx="1">
                  <c:v>Steigerung der Auslastung von IT Geräten</c:v>
                </c:pt>
                <c:pt idx="2">
                  <c:v>Steigerung der Effizienz von Kühlung und Stromversorgung</c:v>
                </c:pt>
              </c:strCache>
            </c:strRef>
          </c:cat>
          <c:val>
            <c:numRef>
              <c:f>Gewichtung!$A$62:$A$64</c:f>
              <c:numCache>
                <c:formatCode>General</c:formatCode>
                <c:ptCount val="3"/>
                <c:pt idx="0">
                  <c:v>1.5</c:v>
                </c:pt>
                <c:pt idx="1">
                  <c:v>7.5</c:v>
                </c:pt>
                <c:pt idx="2">
                  <c:v>1</c:v>
                </c:pt>
              </c:numCache>
            </c:numRef>
          </c:val>
          <c:extLst>
            <c:ext xmlns:c16="http://schemas.microsoft.com/office/drawing/2014/chart" uri="{C3380CC4-5D6E-409C-BE32-E72D297353CC}">
              <c16:uniqueId val="{00000004-83E6-4AB1-8863-E9A36EB58F5D}"/>
            </c:ext>
          </c:extLst>
        </c:ser>
        <c:dLbls>
          <c:showLegendKey val="0"/>
          <c:showVal val="0"/>
          <c:showCatName val="0"/>
          <c:showSerName val="0"/>
          <c:showPercent val="0"/>
          <c:showBubbleSize val="0"/>
        </c:dLbls>
        <c:gapWidth val="150"/>
        <c:overlap val="100"/>
        <c:axId val="297731199"/>
        <c:axId val="297729119"/>
      </c:barChart>
      <c:catAx>
        <c:axId val="297731199"/>
        <c:scaling>
          <c:orientation val="minMax"/>
        </c:scaling>
        <c:delete val="0"/>
        <c:axPos val="b"/>
        <c:numFmt formatCode="General" sourceLinked="1"/>
        <c:majorTickMark val="none"/>
        <c:minorTickMark val="none"/>
        <c:tickLblPos val="nextTo"/>
        <c:spPr>
          <a:prstGeom prst="rect">
            <a:avLst/>
          </a:prstGeom>
          <a:noFill/>
          <a:ln w="12700" cap="flat" cmpd="sng" algn="ctr">
            <a:solidFill>
              <a:schemeClr val="tx1"/>
            </a:solidFill>
            <a:round/>
          </a:ln>
        </c:spPr>
        <c:txPr>
          <a:bodyPr rot="-60000000" spcFirstLastPara="1" vertOverflow="ellipsis" vert="horz" wrap="square" anchor="ctr" anchorCtr="1"/>
          <a:lstStyle/>
          <a:p>
            <a:pPr>
              <a:defRPr sz="1000" b="1" i="0" u="none" strike="noStrike">
                <a:solidFill>
                  <a:sysClr val="windowText" lastClr="000000"/>
                </a:solidFill>
                <a:latin typeface="+mn-lt"/>
                <a:ea typeface="+mn-ea"/>
                <a:cs typeface="+mn-cs"/>
              </a:defRPr>
            </a:pPr>
            <a:endParaRPr lang="de-DE"/>
          </a:p>
        </c:txPr>
        <c:crossAx val="297729119"/>
        <c:crosses val="autoZero"/>
        <c:auto val="1"/>
        <c:lblAlgn val="ctr"/>
        <c:lblOffset val="100"/>
        <c:noMultiLvlLbl val="0"/>
      </c:catAx>
      <c:valAx>
        <c:axId val="297729119"/>
        <c:scaling>
          <c:orientation val="minMax"/>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noFill/>
          <a:ln w="12700">
            <a:solidFill>
              <a:schemeClr val="tx1"/>
            </a:solidFill>
          </a:ln>
        </c:spPr>
        <c:txPr>
          <a:bodyPr rot="-60000000" spcFirstLastPara="1" vertOverflow="ellipsis" vert="horz" wrap="square" anchor="ctr" anchorCtr="1"/>
          <a:lstStyle/>
          <a:p>
            <a:pPr>
              <a:defRPr sz="900" b="1" i="0" u="none" strike="noStrike">
                <a:solidFill>
                  <a:sysClr val="windowText" lastClr="000000"/>
                </a:solidFill>
                <a:latin typeface="+mn-lt"/>
                <a:ea typeface="+mn-ea"/>
                <a:cs typeface="+mn-cs"/>
              </a:defRPr>
            </a:pPr>
            <a:endParaRPr lang="de-DE"/>
          </a:p>
        </c:txPr>
        <c:crossAx val="297731199"/>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de-DE"/>
              <a:t>Gewichtung der Ökologischen Nachhaltigkeit von Rechenzentren</a:t>
            </a:r>
          </a:p>
        </c:rich>
      </c:tx>
      <c:layout>
        <c:manualLayout>
          <c:xMode val="edge"/>
          <c:yMode val="edge"/>
          <c:x val="0.14538612631892692"/>
          <c:y val="3.041825095057034E-3"/>
        </c:manualLayout>
      </c:layout>
      <c:overlay val="0"/>
      <c:spPr>
        <a:prstGeom prst="rect">
          <a:avLst/>
        </a:prstGeom>
        <a:noFill/>
        <a:ln>
          <a:noFill/>
        </a:ln>
      </c:spPr>
    </c:title>
    <c:autoTitleDeleted val="0"/>
    <c:plotArea>
      <c:layout/>
      <c:pieChart>
        <c:varyColors val="1"/>
        <c:ser>
          <c:idx val="0"/>
          <c:order val="0"/>
          <c:dPt>
            <c:idx val="0"/>
            <c:bubble3D val="0"/>
            <c:spPr>
              <a:prstGeom prst="rect">
                <a:avLst/>
              </a:prstGeom>
              <a:solidFill>
                <a:schemeClr val="accent6">
                  <a:lumMod val="50000"/>
                </a:schemeClr>
              </a:solidFill>
              <a:ln w="19050">
                <a:solidFill>
                  <a:schemeClr val="lt1"/>
                </a:solidFill>
              </a:ln>
            </c:spPr>
            <c:extLst>
              <c:ext xmlns:c16="http://schemas.microsoft.com/office/drawing/2014/chart" uri="{C3380CC4-5D6E-409C-BE32-E72D297353CC}">
                <c16:uniqueId val="{00000001-7F61-4595-99C4-0828DD5CB878}"/>
              </c:ext>
            </c:extLst>
          </c:dPt>
          <c:dPt>
            <c:idx val="1"/>
            <c:bubble3D val="0"/>
            <c:spPr>
              <a:prstGeom prst="rect">
                <a:avLst/>
              </a:prstGeom>
              <a:solidFill>
                <a:schemeClr val="accent6">
                  <a:lumMod val="75000"/>
                </a:schemeClr>
              </a:solidFill>
              <a:ln w="19050">
                <a:solidFill>
                  <a:schemeClr val="lt1"/>
                </a:solidFill>
              </a:ln>
            </c:spPr>
            <c:extLst>
              <c:ext xmlns:c16="http://schemas.microsoft.com/office/drawing/2014/chart" uri="{C3380CC4-5D6E-409C-BE32-E72D297353CC}">
                <c16:uniqueId val="{00000003-7F61-4595-99C4-0828DD5CB878}"/>
              </c:ext>
            </c:extLst>
          </c:dPt>
          <c:dPt>
            <c:idx val="2"/>
            <c:bubble3D val="0"/>
            <c:spPr>
              <a:prstGeom prst="rect">
                <a:avLst/>
              </a:prstGeom>
              <a:solidFill>
                <a:schemeClr val="accent6">
                  <a:lumMod val="60000"/>
                  <a:lumOff val="40000"/>
                </a:schemeClr>
              </a:solidFill>
              <a:ln w="19050">
                <a:solidFill>
                  <a:schemeClr val="lt1"/>
                </a:solidFill>
              </a:ln>
            </c:spPr>
            <c:extLst>
              <c:ext xmlns:c16="http://schemas.microsoft.com/office/drawing/2014/chart" uri="{C3380CC4-5D6E-409C-BE32-E72D297353CC}">
                <c16:uniqueId val="{00000005-7F61-4595-99C4-0828DD5CB878}"/>
              </c:ext>
            </c:extLst>
          </c:dPt>
          <c:dPt>
            <c:idx val="3"/>
            <c:bubble3D val="0"/>
            <c:spPr>
              <a:prstGeom prst="rect">
                <a:avLst/>
              </a:prstGeom>
              <a:solidFill>
                <a:schemeClr val="accent6">
                  <a:lumMod val="40000"/>
                  <a:lumOff val="60000"/>
                </a:schemeClr>
              </a:solidFill>
              <a:ln w="19050">
                <a:solidFill>
                  <a:schemeClr val="lt1"/>
                </a:solidFill>
              </a:ln>
            </c:spPr>
            <c:extLst>
              <c:ext xmlns:c16="http://schemas.microsoft.com/office/drawing/2014/chart" uri="{C3380CC4-5D6E-409C-BE32-E72D297353CC}">
                <c16:uniqueId val="{00000007-7F61-4595-99C4-0828DD5CB878}"/>
              </c:ext>
            </c:extLst>
          </c:dPt>
          <c:dPt>
            <c:idx val="4"/>
            <c:bubble3D val="0"/>
            <c:spPr>
              <a:prstGeom prst="rect">
                <a:avLst/>
              </a:prstGeom>
              <a:solidFill>
                <a:schemeClr val="accent6">
                  <a:lumMod val="20000"/>
                  <a:lumOff val="80000"/>
                </a:schemeClr>
              </a:solidFill>
              <a:ln w="19050">
                <a:solidFill>
                  <a:schemeClr val="lt1"/>
                </a:solidFill>
              </a:ln>
            </c:spPr>
            <c:extLst>
              <c:ext xmlns:c16="http://schemas.microsoft.com/office/drawing/2014/chart" uri="{C3380CC4-5D6E-409C-BE32-E72D297353CC}">
                <c16:uniqueId val="{00000009-7F61-4595-99C4-0828DD5CB878}"/>
              </c:ext>
            </c:extLst>
          </c:dPt>
          <c:dPt>
            <c:idx val="5"/>
            <c:bubble3D val="0"/>
            <c:spPr>
              <a:prstGeom prst="rect">
                <a:avLst/>
              </a:prstGeom>
              <a:solidFill>
                <a:schemeClr val="accent6"/>
              </a:solidFill>
              <a:ln w="19050">
                <a:solidFill>
                  <a:schemeClr val="lt1"/>
                </a:solidFill>
              </a:ln>
            </c:spPr>
            <c:extLst>
              <c:ext xmlns:c16="http://schemas.microsoft.com/office/drawing/2014/chart" uri="{C3380CC4-5D6E-409C-BE32-E72D297353CC}">
                <c16:uniqueId val="{0000000B-7F61-4595-99C4-0828DD5CB878}"/>
              </c:ext>
            </c:extLst>
          </c:dPt>
          <c:dPt>
            <c:idx val="6"/>
            <c:bubble3D val="0"/>
            <c:spPr>
              <a:prstGeom prst="rect">
                <a:avLst/>
              </a:prstGeom>
              <a:solidFill>
                <a:srgbClr val="00B050"/>
              </a:solidFill>
              <a:ln w="19050">
                <a:solidFill>
                  <a:schemeClr val="lt1"/>
                </a:solidFill>
              </a:ln>
            </c:spPr>
            <c:extLst>
              <c:ext xmlns:c16="http://schemas.microsoft.com/office/drawing/2014/chart" uri="{C3380CC4-5D6E-409C-BE32-E72D297353CC}">
                <c16:uniqueId val="{0000000D-7F61-4595-99C4-0828DD5CB878}"/>
              </c:ext>
            </c:extLst>
          </c:dPt>
          <c:dPt>
            <c:idx val="7"/>
            <c:bubble3D val="0"/>
            <c:spPr>
              <a:prstGeom prst="rect">
                <a:avLst/>
              </a:prstGeom>
              <a:solidFill>
                <a:schemeClr val="accent1">
                  <a:lumMod val="60000"/>
                  <a:lumOff val="40000"/>
                </a:schemeClr>
              </a:solidFill>
              <a:ln w="19050">
                <a:solidFill>
                  <a:schemeClr val="lt1"/>
                </a:solidFill>
              </a:ln>
            </c:spPr>
            <c:extLst>
              <c:ext xmlns:c16="http://schemas.microsoft.com/office/drawing/2014/chart" uri="{C3380CC4-5D6E-409C-BE32-E72D297353CC}">
                <c16:uniqueId val="{0000000F-7F61-4595-99C4-0828DD5CB878}"/>
              </c:ext>
            </c:extLst>
          </c:dPt>
          <c:dPt>
            <c:idx val="8"/>
            <c:bubble3D val="0"/>
            <c:spPr>
              <a:prstGeom prst="rect">
                <a:avLst/>
              </a:prstGeom>
              <a:solidFill>
                <a:schemeClr val="accent1">
                  <a:lumMod val="40000"/>
                  <a:lumOff val="60000"/>
                </a:schemeClr>
              </a:solidFill>
              <a:ln w="19050">
                <a:solidFill>
                  <a:schemeClr val="lt1"/>
                </a:solidFill>
              </a:ln>
            </c:spPr>
            <c:extLst>
              <c:ext xmlns:c16="http://schemas.microsoft.com/office/drawing/2014/chart" uri="{C3380CC4-5D6E-409C-BE32-E72D297353CC}">
                <c16:uniqueId val="{00000011-7F61-4595-99C4-0828DD5CB878}"/>
              </c:ext>
            </c:extLst>
          </c:dPt>
          <c:dPt>
            <c:idx val="9"/>
            <c:bubble3D val="0"/>
            <c:spPr>
              <a:prstGeom prst="rect">
                <a:avLst/>
              </a:prstGeom>
              <a:solidFill>
                <a:schemeClr val="accent4">
                  <a:lumMod val="60000"/>
                </a:schemeClr>
              </a:solidFill>
              <a:ln w="19050">
                <a:solidFill>
                  <a:schemeClr val="lt1"/>
                </a:solidFill>
              </a:ln>
            </c:spPr>
            <c:extLst>
              <c:ext xmlns:c16="http://schemas.microsoft.com/office/drawing/2014/chart" uri="{C3380CC4-5D6E-409C-BE32-E72D297353CC}">
                <c16:uniqueId val="{00000013-7F61-4595-99C4-0828DD5CB878}"/>
              </c:ext>
            </c:extLst>
          </c:dPt>
          <c:dLbls>
            <c:dLbl>
              <c:idx val="0"/>
              <c:layout>
                <c:manualLayout>
                  <c:x val="3.041211335655606E-2"/>
                  <c:y val="-0.12496057004281315"/>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F61-4595-99C4-0828DD5CB878}"/>
                </c:ext>
              </c:extLst>
            </c:dLbl>
            <c:dLbl>
              <c:idx val="1"/>
              <c:layout>
                <c:manualLayout>
                  <c:x val="-5.9009040480993397E-2"/>
                  <c:y val="-3.3460076045627264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c:spPr>
              <c:txPr>
                <a:bodyPr rot="0" vert="horz"/>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3-7F61-4595-99C4-0828DD5CB878}"/>
                </c:ext>
              </c:extLst>
            </c:dLbl>
            <c:dLbl>
              <c:idx val="2"/>
              <c:layout>
                <c:manualLayout>
                  <c:x val="-5.64234154205474E-2"/>
                  <c:y val="-3.528517110266159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F61-4595-99C4-0828DD5CB878}"/>
                </c:ext>
              </c:extLst>
            </c:dLbl>
            <c:dLbl>
              <c:idx val="4"/>
              <c:layout>
                <c:manualLayout>
                  <c:x val="-5.4644799338272994E-2"/>
                  <c:y val="2.12604403948366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61-4595-99C4-0828DD5CB878}"/>
                </c:ext>
              </c:extLst>
            </c:dLbl>
            <c:dLbl>
              <c:idx val="5"/>
              <c:layout>
                <c:manualLayout>
                  <c:x val="-0.11803276657066966"/>
                  <c:y val="-6.074411541381928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F61-4595-99C4-0828DD5CB878}"/>
                </c:ext>
              </c:extLst>
            </c:dLbl>
            <c:dLbl>
              <c:idx val="6"/>
              <c:layout>
                <c:manualLayout>
                  <c:x val="-8.7431678941236792E-3"/>
                  <c:y val="-1.21488230827638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F61-4595-99C4-0828DD5CB878}"/>
                </c:ext>
              </c:extLst>
            </c:dLbl>
            <c:spPr>
              <a:solidFill>
                <a:sysClr val="window" lastClr="FFFFFF"/>
              </a:solidFill>
              <a:ln>
                <a:solidFill>
                  <a:sysClr val="windowText" lastClr="000000">
                    <a:lumMod val="25000"/>
                    <a:lumOff val="75000"/>
                  </a:sysClr>
                </a:solidFill>
              </a:ln>
            </c:spPr>
            <c:txPr>
              <a:bodyPr rot="0" vert="horz"/>
              <a:lstStyle/>
              <a:p>
                <a:pPr>
                  <a:defRPr/>
                </a:pPr>
                <a:endParaRPr lang="de-DE"/>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Ref>
              <c:f>Gesamtübersicht!$B$8:$B$10</c:f>
              <c:strCache>
                <c:ptCount val="3"/>
                <c:pt idx="0">
                  <c:v>Abwärme Rückgewinnung (ERF)</c:v>
                </c:pt>
                <c:pt idx="1">
                  <c:v>Erneuerbare Energie (REF)</c:v>
                </c:pt>
                <c:pt idx="2">
                  <c:v>Recycling (MRR)</c:v>
                </c:pt>
              </c:strCache>
            </c:strRef>
          </c:cat>
          <c:val>
            <c:numRef>
              <c:f>Gesamtübersicht!$E$8:$E$10</c:f>
              <c:numCache>
                <c:formatCode>0</c:formatCode>
                <c:ptCount val="3"/>
                <c:pt idx="0">
                  <c:v>41</c:v>
                </c:pt>
                <c:pt idx="1">
                  <c:v>37</c:v>
                </c:pt>
                <c:pt idx="2">
                  <c:v>23</c:v>
                </c:pt>
              </c:numCache>
            </c:numRef>
          </c:val>
          <c:extLst>
            <c:ext xmlns:c16="http://schemas.microsoft.com/office/drawing/2014/chart" uri="{C3380CC4-5D6E-409C-BE32-E72D297353CC}">
              <c16:uniqueId val="{00000014-7F61-4595-99C4-0828DD5CB878}"/>
            </c:ext>
          </c:extLst>
        </c:ser>
        <c:dLbls>
          <c:showLegendKey val="0"/>
          <c:showVal val="0"/>
          <c:showCatName val="0"/>
          <c:showSerName val="0"/>
          <c:showPercent val="0"/>
          <c:showBubbleSize val="0"/>
          <c:showLeaderLines val="0"/>
        </c:dLbls>
        <c:firstSliceAng val="0"/>
      </c:pieChart>
      <c:spPr>
        <a:prstGeom prst="rect">
          <a:avLst/>
        </a:prstGeom>
        <a:noFill/>
        <a:ln>
          <a:noFill/>
        </a:ln>
      </c:spPr>
    </c:plotArea>
    <c:plotVisOnly val="1"/>
    <c:dispBlanksAs val="gap"/>
    <c:showDLblsOverMax val="0"/>
  </c:chart>
  <c:spPr>
    <a:xfrm>
      <a:off x="0" y="0"/>
      <a:ext cx="0" cy="0"/>
    </a:xfrm>
    <a:prstGeom prst="rect">
      <a:avLst/>
    </a:prstGeom>
    <a:noFill/>
    <a:ln w="9525" cap="flat" cmpd="sng" algn="ctr">
      <a:noFill/>
      <a:round/>
    </a:ln>
  </c:spPr>
  <c:txPr>
    <a:bodyPr/>
    <a:lstStyle/>
    <a:p>
      <a:pPr>
        <a:defRPr b="1"/>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de-DE"/>
              <a:t>Gewichtung der Sozialen Nachhaltigkeit von </a:t>
            </a:r>
          </a:p>
          <a:p>
            <a:pPr>
              <a:defRPr/>
            </a:pPr>
            <a:r>
              <a:rPr lang="de-DE"/>
              <a:t>Rechenzentren</a:t>
            </a:r>
          </a:p>
        </c:rich>
      </c:tx>
      <c:layout>
        <c:manualLayout>
          <c:xMode val="edge"/>
          <c:yMode val="edge"/>
          <c:x val="0.12943175776743551"/>
          <c:y val="0"/>
        </c:manualLayout>
      </c:layout>
      <c:overlay val="0"/>
      <c:spPr>
        <a:prstGeom prst="rect">
          <a:avLst/>
        </a:prstGeom>
        <a:noFill/>
        <a:ln>
          <a:noFill/>
        </a:ln>
      </c:spPr>
    </c:title>
    <c:autoTitleDeleted val="0"/>
    <c:plotArea>
      <c:layout/>
      <c:pieChart>
        <c:varyColors val="1"/>
        <c:ser>
          <c:idx val="0"/>
          <c:order val="0"/>
          <c:dPt>
            <c:idx val="0"/>
            <c:bubble3D val="0"/>
            <c:spPr>
              <a:prstGeom prst="rect">
                <a:avLst/>
              </a:prstGeom>
              <a:solidFill>
                <a:schemeClr val="accent1">
                  <a:lumMod val="50000"/>
                </a:schemeClr>
              </a:solidFill>
              <a:ln w="19050">
                <a:solidFill>
                  <a:schemeClr val="lt1"/>
                </a:solidFill>
              </a:ln>
            </c:spPr>
            <c:extLst>
              <c:ext xmlns:c16="http://schemas.microsoft.com/office/drawing/2014/chart" uri="{C3380CC4-5D6E-409C-BE32-E72D297353CC}">
                <c16:uniqueId val="{00000001-F86B-44F4-929B-E1E1F42C2019}"/>
              </c:ext>
            </c:extLst>
          </c:dPt>
          <c:dPt>
            <c:idx val="1"/>
            <c:bubble3D val="0"/>
            <c:spPr>
              <a:prstGeom prst="rect">
                <a:avLst/>
              </a:prstGeom>
              <a:solidFill>
                <a:schemeClr val="accent1">
                  <a:lumMod val="75000"/>
                </a:schemeClr>
              </a:solidFill>
              <a:ln w="19050">
                <a:solidFill>
                  <a:schemeClr val="lt1"/>
                </a:solidFill>
              </a:ln>
            </c:spPr>
            <c:extLst>
              <c:ext xmlns:c16="http://schemas.microsoft.com/office/drawing/2014/chart" uri="{C3380CC4-5D6E-409C-BE32-E72D297353CC}">
                <c16:uniqueId val="{00000003-F86B-44F4-929B-E1E1F42C2019}"/>
              </c:ext>
            </c:extLst>
          </c:dPt>
          <c:dPt>
            <c:idx val="2"/>
            <c:bubble3D val="0"/>
            <c:spPr>
              <a:prstGeom prst="rect">
                <a:avLst/>
              </a:prstGeom>
              <a:solidFill>
                <a:schemeClr val="accent1">
                  <a:lumMod val="60000"/>
                  <a:lumOff val="40000"/>
                </a:schemeClr>
              </a:solidFill>
              <a:ln w="19050">
                <a:solidFill>
                  <a:schemeClr val="lt1"/>
                </a:solidFill>
              </a:ln>
            </c:spPr>
            <c:extLst>
              <c:ext xmlns:c16="http://schemas.microsoft.com/office/drawing/2014/chart" uri="{C3380CC4-5D6E-409C-BE32-E72D297353CC}">
                <c16:uniqueId val="{00000005-F86B-44F4-929B-E1E1F42C2019}"/>
              </c:ext>
            </c:extLst>
          </c:dPt>
          <c:dPt>
            <c:idx val="3"/>
            <c:bubble3D val="0"/>
            <c:spPr>
              <a:prstGeom prst="rect">
                <a:avLst/>
              </a:prstGeom>
              <a:solidFill>
                <a:schemeClr val="accent1">
                  <a:lumMod val="40000"/>
                  <a:lumOff val="60000"/>
                </a:schemeClr>
              </a:solidFill>
              <a:ln w="19050">
                <a:solidFill>
                  <a:schemeClr val="lt1"/>
                </a:solidFill>
              </a:ln>
            </c:spPr>
            <c:extLst>
              <c:ext xmlns:c16="http://schemas.microsoft.com/office/drawing/2014/chart" uri="{C3380CC4-5D6E-409C-BE32-E72D297353CC}">
                <c16:uniqueId val="{00000007-F86B-44F4-929B-E1E1F42C2019}"/>
              </c:ext>
            </c:extLst>
          </c:dPt>
          <c:dPt>
            <c:idx val="4"/>
            <c:bubble3D val="0"/>
            <c:spPr>
              <a:prstGeom prst="rect">
                <a:avLst/>
              </a:prstGeom>
              <a:solidFill>
                <a:schemeClr val="accent1">
                  <a:lumMod val="20000"/>
                  <a:lumOff val="80000"/>
                </a:schemeClr>
              </a:solidFill>
              <a:ln w="19050">
                <a:solidFill>
                  <a:schemeClr val="lt1"/>
                </a:solidFill>
              </a:ln>
            </c:spPr>
            <c:extLst>
              <c:ext xmlns:c16="http://schemas.microsoft.com/office/drawing/2014/chart" uri="{C3380CC4-5D6E-409C-BE32-E72D297353CC}">
                <c16:uniqueId val="{00000009-F86B-44F4-929B-E1E1F42C2019}"/>
              </c:ext>
            </c:extLst>
          </c:dPt>
          <c:dPt>
            <c:idx val="5"/>
            <c:bubble3D val="0"/>
            <c:spPr>
              <a:prstGeom prst="rect">
                <a:avLst/>
              </a:prstGeom>
              <a:solidFill>
                <a:schemeClr val="accent1"/>
              </a:solidFill>
              <a:ln w="19050">
                <a:solidFill>
                  <a:schemeClr val="lt1"/>
                </a:solidFill>
              </a:ln>
            </c:spPr>
            <c:extLst>
              <c:ext xmlns:c16="http://schemas.microsoft.com/office/drawing/2014/chart" uri="{C3380CC4-5D6E-409C-BE32-E72D297353CC}">
                <c16:uniqueId val="{0000000B-F86B-44F4-929B-E1E1F42C2019}"/>
              </c:ext>
            </c:extLst>
          </c:dPt>
          <c:dPt>
            <c:idx val="6"/>
            <c:bubble3D val="0"/>
            <c:spPr>
              <a:prstGeom prst="rect">
                <a:avLst/>
              </a:prstGeom>
              <a:solidFill>
                <a:schemeClr val="accent1">
                  <a:lumMod val="75000"/>
                </a:schemeClr>
              </a:solidFill>
              <a:ln w="19050">
                <a:solidFill>
                  <a:schemeClr val="lt1"/>
                </a:solidFill>
              </a:ln>
            </c:spPr>
            <c:extLst>
              <c:ext xmlns:c16="http://schemas.microsoft.com/office/drawing/2014/chart" uri="{C3380CC4-5D6E-409C-BE32-E72D297353CC}">
                <c16:uniqueId val="{0000000D-F86B-44F4-929B-E1E1F42C2019}"/>
              </c:ext>
            </c:extLst>
          </c:dPt>
          <c:dPt>
            <c:idx val="7"/>
            <c:bubble3D val="0"/>
            <c:spPr>
              <a:prstGeom prst="rect">
                <a:avLst/>
              </a:prstGeom>
              <a:solidFill>
                <a:schemeClr val="accent1">
                  <a:lumMod val="60000"/>
                  <a:lumOff val="40000"/>
                </a:schemeClr>
              </a:solidFill>
              <a:ln w="19050">
                <a:solidFill>
                  <a:schemeClr val="lt1"/>
                </a:solidFill>
              </a:ln>
            </c:spPr>
            <c:extLst>
              <c:ext xmlns:c16="http://schemas.microsoft.com/office/drawing/2014/chart" uri="{C3380CC4-5D6E-409C-BE32-E72D297353CC}">
                <c16:uniqueId val="{0000000F-F86B-44F4-929B-E1E1F42C2019}"/>
              </c:ext>
            </c:extLst>
          </c:dPt>
          <c:dPt>
            <c:idx val="8"/>
            <c:bubble3D val="0"/>
            <c:spPr>
              <a:prstGeom prst="rect">
                <a:avLst/>
              </a:prstGeom>
              <a:solidFill>
                <a:schemeClr val="accent1">
                  <a:lumMod val="40000"/>
                  <a:lumOff val="60000"/>
                </a:schemeClr>
              </a:solidFill>
              <a:ln w="19050">
                <a:solidFill>
                  <a:schemeClr val="lt1"/>
                </a:solidFill>
              </a:ln>
            </c:spPr>
            <c:extLst>
              <c:ext xmlns:c16="http://schemas.microsoft.com/office/drawing/2014/chart" uri="{C3380CC4-5D6E-409C-BE32-E72D297353CC}">
                <c16:uniqueId val="{00000011-F86B-44F4-929B-E1E1F42C2019}"/>
              </c:ext>
            </c:extLst>
          </c:dPt>
          <c:dPt>
            <c:idx val="9"/>
            <c:bubble3D val="0"/>
            <c:spPr>
              <a:prstGeom prst="rect">
                <a:avLst/>
              </a:prstGeom>
              <a:solidFill>
                <a:schemeClr val="accent4">
                  <a:lumMod val="60000"/>
                </a:schemeClr>
              </a:solidFill>
              <a:ln w="19050">
                <a:solidFill>
                  <a:schemeClr val="lt1"/>
                </a:solidFill>
              </a:ln>
            </c:spPr>
            <c:extLst>
              <c:ext xmlns:c16="http://schemas.microsoft.com/office/drawing/2014/chart" uri="{C3380CC4-5D6E-409C-BE32-E72D297353CC}">
                <c16:uniqueId val="{00000013-F86B-44F4-929B-E1E1F42C2019}"/>
              </c:ext>
            </c:extLst>
          </c:dPt>
          <c:dLbls>
            <c:dLbl>
              <c:idx val="2"/>
              <c:layout>
                <c:manualLayout>
                  <c:x val="-0.10054643078242233"/>
                  <c:y val="-8.200455580865614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86B-44F4-929B-E1E1F42C2019}"/>
                </c:ext>
              </c:extLst>
            </c:dLbl>
            <c:dLbl>
              <c:idx val="3"/>
              <c:layout>
                <c:manualLayout>
                  <c:x val="-6.7759551179458519E-2"/>
                  <c:y val="5.5681462558994046E-1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86B-44F4-929B-E1E1F42C2019}"/>
                </c:ext>
              </c:extLst>
            </c:dLbl>
            <c:dLbl>
              <c:idx val="4"/>
              <c:layout>
                <c:manualLayout>
                  <c:x val="-7.2131135126520363E-2"/>
                  <c:y val="2.126044039483674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F86B-44F4-929B-E1E1F42C2019}"/>
                </c:ext>
              </c:extLst>
            </c:dLbl>
            <c:dLbl>
              <c:idx val="5"/>
              <c:layout>
                <c:manualLayout>
                  <c:x val="-7.4316927100051305E-2"/>
                  <c:y val="-1.3920365639748511E-1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86B-44F4-929B-E1E1F42C2019}"/>
                </c:ext>
              </c:extLst>
            </c:dLbl>
            <c:spPr>
              <a:solidFill>
                <a:sysClr val="window" lastClr="FFFFFF"/>
              </a:solidFill>
              <a:ln>
                <a:solidFill>
                  <a:sysClr val="windowText" lastClr="000000">
                    <a:lumMod val="25000"/>
                    <a:lumOff val="75000"/>
                  </a:sysClr>
                </a:solidFill>
              </a:ln>
            </c:spPr>
            <c:txPr>
              <a:bodyPr rot="0" vert="horz"/>
              <a:lstStyle/>
              <a:p>
                <a:pPr>
                  <a:defRPr/>
                </a:pPr>
                <a:endParaRPr lang="de-DE"/>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rect">
                    <a:avLst/>
                  </a:prstGeom>
                </c15:spPr>
                <c15:layout/>
              </c:ext>
            </c:extLst>
          </c:dLbls>
          <c:cat>
            <c:strRef>
              <c:f>Gesamtübersicht!$B$15:$B$19</c:f>
              <c:strCache>
                <c:ptCount val="5"/>
                <c:pt idx="0">
                  <c:v>Mitarbeiterzufriedenheit (SM)</c:v>
                </c:pt>
                <c:pt idx="1">
                  <c:v>Weiterbildung (FER)</c:v>
                </c:pt>
                <c:pt idx="2">
                  <c:v>Ausbildung (AA)</c:v>
                </c:pt>
                <c:pt idx="3">
                  <c:v>Konfliktfreie Komponenten</c:v>
                </c:pt>
                <c:pt idx="4">
                  <c:v>Sozial-Standards der Hardwarehersteller</c:v>
                </c:pt>
              </c:strCache>
            </c:strRef>
          </c:cat>
          <c:val>
            <c:numRef>
              <c:f>Gesamtübersicht!$E$15:$E$19</c:f>
              <c:numCache>
                <c:formatCode>0</c:formatCode>
                <c:ptCount val="5"/>
                <c:pt idx="0">
                  <c:v>29</c:v>
                </c:pt>
                <c:pt idx="1">
                  <c:v>23</c:v>
                </c:pt>
                <c:pt idx="2">
                  <c:v>19</c:v>
                </c:pt>
                <c:pt idx="3">
                  <c:v>14</c:v>
                </c:pt>
                <c:pt idx="4">
                  <c:v>14</c:v>
                </c:pt>
              </c:numCache>
            </c:numRef>
          </c:val>
          <c:extLst>
            <c:ext xmlns:c16="http://schemas.microsoft.com/office/drawing/2014/chart" uri="{C3380CC4-5D6E-409C-BE32-E72D297353CC}">
              <c16:uniqueId val="{00000014-F86B-44F4-929B-E1E1F42C2019}"/>
            </c:ext>
          </c:extLst>
        </c:ser>
        <c:dLbls>
          <c:showLegendKey val="0"/>
          <c:showVal val="0"/>
          <c:showCatName val="0"/>
          <c:showSerName val="0"/>
          <c:showPercent val="0"/>
          <c:showBubbleSize val="0"/>
          <c:showLeaderLines val="0"/>
        </c:dLbls>
        <c:firstSliceAng val="0"/>
      </c:pieChart>
      <c:spPr>
        <a:prstGeom prst="rect">
          <a:avLst/>
        </a:prstGeom>
        <a:noFill/>
        <a:ln>
          <a:noFill/>
        </a:ln>
      </c:spPr>
    </c:plotArea>
    <c:plotVisOnly val="1"/>
    <c:dispBlanksAs val="gap"/>
    <c:showDLblsOverMax val="0"/>
  </c:chart>
  <c:spPr>
    <a:xfrm>
      <a:off x="0" y="0"/>
      <a:ext cx="0" cy="0"/>
    </a:xfrm>
    <a:prstGeom prst="rect">
      <a:avLst/>
    </a:prstGeom>
    <a:noFill/>
    <a:ln w="9525" cap="flat" cmpd="sng" algn="ctr">
      <a:noFill/>
      <a:round/>
    </a:ln>
  </c:spPr>
  <c:txPr>
    <a:bodyPr/>
    <a:lstStyle/>
    <a:p>
      <a:pPr>
        <a:defRPr b="1"/>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Ökologische Nachhaltigkeit Ihres Rechenzentrums</a:t>
            </a:r>
          </a:p>
        </c:rich>
      </c:tx>
      <c:layout/>
      <c:overlay val="0"/>
      <c:spPr>
        <a:prstGeom prst="rect">
          <a:avLst/>
        </a:prstGeom>
        <a:noFill/>
        <a:ln>
          <a:noFill/>
        </a:ln>
      </c:spPr>
    </c:title>
    <c:autoTitleDeleted val="0"/>
    <c:plotArea>
      <c:layout/>
      <c:barChart>
        <c:barDir val="bar"/>
        <c:grouping val="stacked"/>
        <c:varyColors val="0"/>
        <c:ser>
          <c:idx val="1"/>
          <c:order val="0"/>
          <c:tx>
            <c:strRef>
              <c:f>Gesamtübersicht!$B$8</c:f>
              <c:strCache>
                <c:ptCount val="1"/>
                <c:pt idx="0">
                  <c:v>Abwärme Rückgewinnung (ERF)</c:v>
                </c:pt>
              </c:strCache>
            </c:strRef>
          </c:tx>
          <c:spPr>
            <a:prstGeom prst="rect">
              <a:avLst/>
            </a:prstGeom>
            <a:solidFill>
              <a:schemeClr val="accent6">
                <a:lumMod val="75000"/>
              </a:schemeClr>
            </a:solidFill>
          </c:spPr>
          <c:invertIfNegative val="0"/>
          <c:dPt>
            <c:idx val="0"/>
            <c:invertIfNegative val="0"/>
            <c:bubble3D val="0"/>
            <c:spPr>
              <a:prstGeom prst="rect">
                <a:avLst/>
              </a:prstGeom>
              <a:solidFill>
                <a:schemeClr val="accent6">
                  <a:lumMod val="75000"/>
                </a:schemeClr>
              </a:solidFill>
              <a:ln>
                <a:solidFill>
                  <a:schemeClr val="tx1"/>
                </a:solidFill>
              </a:ln>
            </c:spPr>
            <c:extLst>
              <c:ext xmlns:c16="http://schemas.microsoft.com/office/drawing/2014/chart" uri="{C3380CC4-5D6E-409C-BE32-E72D297353CC}">
                <c16:uniqueId val="{00000001-1ED6-4338-8870-61A7F55B5AED}"/>
              </c:ext>
            </c:extLst>
          </c:dPt>
          <c:dLbls>
            <c:dLbl>
              <c:idx val="0"/>
              <c:layout/>
              <c:tx>
                <c:rich>
                  <a:bodyPr/>
                  <a:lstStyle/>
                  <a:p>
                    <a:fld id="{345E2B5C-866A-4007-89DE-B44BF53988EF}"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layout>
                    <c:manualLayout>
                      <c:w val="0.38309236940034425"/>
                      <c:h val="0.23547711737429014"/>
                    </c:manualLayout>
                  </c15:layout>
                  <c15:dlblFieldTable/>
                  <c15:showDataLabelsRange val="1"/>
                </c:ext>
                <c:ext xmlns:c16="http://schemas.microsoft.com/office/drawing/2014/chart" uri="{C3380CC4-5D6E-409C-BE32-E72D297353CC}">
                  <c16:uniqueId val="{00000001-1ED6-4338-8870-61A7F55B5AED}"/>
                </c:ext>
              </c:extLst>
            </c:dLbl>
            <c:spPr>
              <a:noFill/>
              <a:ln>
                <a:noFill/>
              </a:ln>
            </c:sp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val>
            <c:numRef>
              <c:f>Gesamtübersicht!$F$8</c:f>
              <c:numCache>
                <c:formatCode>0</c:formatCode>
                <c:ptCount val="1"/>
                <c:pt idx="0">
                  <c:v>16.400000000000002</c:v>
                </c:pt>
              </c:numCache>
            </c:numRef>
          </c:val>
          <c:extLst>
            <c:ext xmlns:c15="http://schemas.microsoft.com/office/drawing/2012/chart" uri="{02D57815-91ED-43cb-92C2-25804820EDAC}">
              <c15:datalabelsRange>
                <c15:f>Gesamtübersicht!$B$12</c15:f>
                <c15:dlblRangeCache>
                  <c:ptCount val="1"/>
                  <c:pt idx="0">
                    <c:v>Ihr Nachhaltigkeitswert: 76 </c:v>
                  </c:pt>
                </c15:dlblRangeCache>
              </c15:datalabelsRange>
            </c:ext>
            <c:ext xmlns:c16="http://schemas.microsoft.com/office/drawing/2014/chart" uri="{C3380CC4-5D6E-409C-BE32-E72D297353CC}">
              <c16:uniqueId val="{00000002-1ED6-4338-8870-61A7F55B5AED}"/>
            </c:ext>
          </c:extLst>
        </c:ser>
        <c:ser>
          <c:idx val="2"/>
          <c:order val="1"/>
          <c:tx>
            <c:strRef>
              <c:f>Gesamtübersicht!$B$9</c:f>
              <c:strCache>
                <c:ptCount val="1"/>
                <c:pt idx="0">
                  <c:v>Erneuerbare Energie (REF)</c:v>
                </c:pt>
              </c:strCache>
            </c:strRef>
          </c:tx>
          <c:spPr>
            <a:prstGeom prst="rect">
              <a:avLst/>
            </a:prstGeom>
            <a:solidFill>
              <a:schemeClr val="accent6"/>
            </a:solidFill>
            <a:ln>
              <a:solidFill>
                <a:schemeClr val="tx1"/>
              </a:solidFill>
            </a:ln>
          </c:spPr>
          <c:invertIfNegative val="0"/>
          <c:dLbls>
            <c:delete val="1"/>
          </c:dLbls>
          <c:val>
            <c:numRef>
              <c:f>Gesamtübersicht!$F$9</c:f>
              <c:numCache>
                <c:formatCode>0</c:formatCode>
                <c:ptCount val="1"/>
                <c:pt idx="0">
                  <c:v>37</c:v>
                </c:pt>
              </c:numCache>
            </c:numRef>
          </c:val>
          <c:extLst>
            <c:ext xmlns:c16="http://schemas.microsoft.com/office/drawing/2014/chart" uri="{C3380CC4-5D6E-409C-BE32-E72D297353CC}">
              <c16:uniqueId val="{00000003-1ED6-4338-8870-61A7F55B5AED}"/>
            </c:ext>
          </c:extLst>
        </c:ser>
        <c:ser>
          <c:idx val="3"/>
          <c:order val="2"/>
          <c:tx>
            <c:strRef>
              <c:f>Gesamtübersicht!$B$10</c:f>
              <c:strCache>
                <c:ptCount val="1"/>
                <c:pt idx="0">
                  <c:v>Recycling (MRR)</c:v>
                </c:pt>
              </c:strCache>
            </c:strRef>
          </c:tx>
          <c:spPr>
            <a:prstGeom prst="rect">
              <a:avLst/>
            </a:prstGeom>
            <a:solidFill>
              <a:schemeClr val="accent6">
                <a:lumMod val="60000"/>
                <a:lumOff val="40000"/>
              </a:schemeClr>
            </a:solidFill>
            <a:ln>
              <a:solidFill>
                <a:schemeClr val="tx1"/>
              </a:solidFill>
            </a:ln>
          </c:spPr>
          <c:invertIfNegative val="0"/>
          <c:dLbls>
            <c:delete val="1"/>
          </c:dLbls>
          <c:val>
            <c:numRef>
              <c:f>Gesamtübersicht!$F$10</c:f>
              <c:numCache>
                <c:formatCode>0</c:formatCode>
                <c:ptCount val="1"/>
                <c:pt idx="0">
                  <c:v>23</c:v>
                </c:pt>
              </c:numCache>
            </c:numRef>
          </c:val>
          <c:extLst>
            <c:ext xmlns:c16="http://schemas.microsoft.com/office/drawing/2014/chart" uri="{C3380CC4-5D6E-409C-BE32-E72D297353CC}">
              <c16:uniqueId val="{00000004-1ED6-4338-8870-61A7F55B5AED}"/>
            </c:ext>
          </c:extLst>
        </c:ser>
        <c:ser>
          <c:idx val="0"/>
          <c:order val="3"/>
          <c:tx>
            <c:strRef>
              <c:f>Gesamtübersicht!$B$11</c:f>
              <c:strCache>
                <c:ptCount val="1"/>
                <c:pt idx="0">
                  <c:v>REST</c:v>
                </c:pt>
              </c:strCache>
            </c:strRef>
          </c:tx>
          <c:spPr>
            <a:prstGeom prst="rect">
              <a:avLst/>
            </a:prstGeom>
            <a:pattFill prst="wdUpDiag">
              <a:fgClr>
                <a:schemeClr val="bg1">
                  <a:lumMod val="65000"/>
                </a:schemeClr>
              </a:fgClr>
              <a:bgClr>
                <a:schemeClr val="bg1"/>
              </a:bgClr>
            </a:pattFill>
            <a:ln>
              <a:solidFill>
                <a:schemeClr val="tx1"/>
              </a:solidFill>
            </a:ln>
          </c:spPr>
          <c:invertIfNegative val="0"/>
          <c:dLbls>
            <c:delete val="1"/>
          </c:dLbls>
          <c:val>
            <c:numRef>
              <c:f>Gesamtübersicht!$D$11</c:f>
              <c:numCache>
                <c:formatCode>0.00</c:formatCode>
                <c:ptCount val="1"/>
                <c:pt idx="0">
                  <c:v>23.599999999999994</c:v>
                </c:pt>
              </c:numCache>
            </c:numRef>
          </c:val>
          <c:extLst>
            <c:ext xmlns:c16="http://schemas.microsoft.com/office/drawing/2014/chart" uri="{C3380CC4-5D6E-409C-BE32-E72D297353CC}">
              <c16:uniqueId val="{00000005-1ED6-4338-8870-61A7F55B5AED}"/>
            </c:ext>
          </c:extLst>
        </c:ser>
        <c:dLbls>
          <c:showLegendKey val="0"/>
          <c:showVal val="1"/>
          <c:showCatName val="0"/>
          <c:showSerName val="0"/>
          <c:showPercent val="0"/>
          <c:showBubbleSize val="0"/>
        </c:dLbls>
        <c:gapWidth val="150"/>
        <c:overlap val="100"/>
        <c:axId val="1396927968"/>
        <c:axId val="1396925888"/>
      </c:barChart>
      <c:catAx>
        <c:axId val="1396927968"/>
        <c:scaling>
          <c:orientation val="minMax"/>
        </c:scaling>
        <c:delete val="1"/>
        <c:axPos val="l"/>
        <c:numFmt formatCode="General" sourceLinked="1"/>
        <c:majorTickMark val="none"/>
        <c:minorTickMark val="none"/>
        <c:tickLblPos val="nextTo"/>
        <c:crossAx val="1396925888"/>
        <c:crosses val="autoZero"/>
        <c:auto val="1"/>
        <c:lblAlgn val="ctr"/>
        <c:lblOffset val="100"/>
        <c:noMultiLvlLbl val="0"/>
      </c:catAx>
      <c:valAx>
        <c:axId val="1396925888"/>
        <c:scaling>
          <c:orientation val="minMax"/>
          <c:max val="100"/>
        </c:scaling>
        <c:delete val="0"/>
        <c:axPos val="b"/>
        <c:majorGridlines>
          <c:spPr>
            <a:prstGeom prst="rect">
              <a:avLst/>
            </a:prstGeom>
            <a:ln w="9525" cap="flat" cmpd="sng" algn="ctr">
              <a:noFill/>
              <a:round/>
            </a:ln>
          </c:spPr>
        </c:majorGridlines>
        <c:numFmt formatCode="0" sourceLinked="1"/>
        <c:majorTickMark val="in"/>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6927968"/>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de-DE"/>
              <a:t>Gewichtung der Ökonomischen Nachhaltigkeit von Rechenzentren</a:t>
            </a:r>
          </a:p>
        </c:rich>
      </c:tx>
      <c:layout>
        <c:manualLayout>
          <c:xMode val="edge"/>
          <c:yMode val="edge"/>
          <c:x val="0.22123502065573414"/>
          <c:y val="0"/>
        </c:manualLayout>
      </c:layout>
      <c:overlay val="0"/>
      <c:spPr>
        <a:prstGeom prst="rect">
          <a:avLst/>
        </a:prstGeom>
        <a:noFill/>
        <a:ln>
          <a:noFill/>
        </a:ln>
      </c:spPr>
    </c:title>
    <c:autoTitleDeleted val="0"/>
    <c:plotArea>
      <c:layout/>
      <c:pieChart>
        <c:varyColors val="1"/>
        <c:ser>
          <c:idx val="0"/>
          <c:order val="0"/>
          <c:dPt>
            <c:idx val="0"/>
            <c:bubble3D val="0"/>
            <c:spPr>
              <a:prstGeom prst="rect">
                <a:avLst/>
              </a:prstGeom>
              <a:solidFill>
                <a:schemeClr val="accent2"/>
              </a:solidFill>
              <a:ln w="19050">
                <a:solidFill>
                  <a:schemeClr val="lt1"/>
                </a:solidFill>
              </a:ln>
            </c:spPr>
            <c:extLst>
              <c:ext xmlns:c16="http://schemas.microsoft.com/office/drawing/2014/chart" uri="{C3380CC4-5D6E-409C-BE32-E72D297353CC}">
                <c16:uniqueId val="{00000001-88BE-4C47-ADA8-02A36267DB0A}"/>
              </c:ext>
            </c:extLst>
          </c:dPt>
          <c:dPt>
            <c:idx val="1"/>
            <c:bubble3D val="0"/>
            <c:spPr>
              <a:prstGeom prst="rect">
                <a:avLst/>
              </a:prstGeom>
              <a:solidFill>
                <a:schemeClr val="accent2">
                  <a:lumMod val="75000"/>
                </a:schemeClr>
              </a:solidFill>
              <a:ln w="19050">
                <a:solidFill>
                  <a:schemeClr val="lt1"/>
                </a:solidFill>
              </a:ln>
            </c:spPr>
            <c:extLst>
              <c:ext xmlns:c16="http://schemas.microsoft.com/office/drawing/2014/chart" uri="{C3380CC4-5D6E-409C-BE32-E72D297353CC}">
                <c16:uniqueId val="{00000003-88BE-4C47-ADA8-02A36267DB0A}"/>
              </c:ext>
            </c:extLst>
          </c:dPt>
          <c:dPt>
            <c:idx val="2"/>
            <c:bubble3D val="0"/>
            <c:spPr>
              <a:prstGeom prst="rect">
                <a:avLst/>
              </a:prstGeom>
              <a:solidFill>
                <a:schemeClr val="accent2">
                  <a:lumMod val="60000"/>
                  <a:lumOff val="40000"/>
                </a:schemeClr>
              </a:solidFill>
              <a:ln w="19050">
                <a:solidFill>
                  <a:schemeClr val="lt1"/>
                </a:solidFill>
              </a:ln>
            </c:spPr>
            <c:extLst>
              <c:ext xmlns:c16="http://schemas.microsoft.com/office/drawing/2014/chart" uri="{C3380CC4-5D6E-409C-BE32-E72D297353CC}">
                <c16:uniqueId val="{00000005-88BE-4C47-ADA8-02A36267DB0A}"/>
              </c:ext>
            </c:extLst>
          </c:dPt>
          <c:dPt>
            <c:idx val="3"/>
            <c:bubble3D val="0"/>
            <c:spPr>
              <a:prstGeom prst="rect">
                <a:avLst/>
              </a:prstGeom>
              <a:solidFill>
                <a:schemeClr val="accent1">
                  <a:lumMod val="40000"/>
                  <a:lumOff val="60000"/>
                </a:schemeClr>
              </a:solidFill>
              <a:ln w="19050">
                <a:solidFill>
                  <a:schemeClr val="lt1"/>
                </a:solidFill>
              </a:ln>
            </c:spPr>
            <c:extLst>
              <c:ext xmlns:c16="http://schemas.microsoft.com/office/drawing/2014/chart" uri="{C3380CC4-5D6E-409C-BE32-E72D297353CC}">
                <c16:uniqueId val="{00000007-88BE-4C47-ADA8-02A36267DB0A}"/>
              </c:ext>
            </c:extLst>
          </c:dPt>
          <c:dPt>
            <c:idx val="4"/>
            <c:bubble3D val="0"/>
            <c:spPr>
              <a:prstGeom prst="rect">
                <a:avLst/>
              </a:prstGeom>
              <a:solidFill>
                <a:schemeClr val="accent1">
                  <a:lumMod val="20000"/>
                  <a:lumOff val="80000"/>
                </a:schemeClr>
              </a:solidFill>
              <a:ln w="19050">
                <a:solidFill>
                  <a:schemeClr val="lt1"/>
                </a:solidFill>
              </a:ln>
            </c:spPr>
            <c:extLst>
              <c:ext xmlns:c16="http://schemas.microsoft.com/office/drawing/2014/chart" uri="{C3380CC4-5D6E-409C-BE32-E72D297353CC}">
                <c16:uniqueId val="{00000009-88BE-4C47-ADA8-02A36267DB0A}"/>
              </c:ext>
            </c:extLst>
          </c:dPt>
          <c:dPt>
            <c:idx val="5"/>
            <c:bubble3D val="0"/>
            <c:spPr>
              <a:prstGeom prst="rect">
                <a:avLst/>
              </a:prstGeom>
              <a:solidFill>
                <a:schemeClr val="accent1"/>
              </a:solidFill>
              <a:ln w="19050">
                <a:solidFill>
                  <a:schemeClr val="lt1"/>
                </a:solidFill>
              </a:ln>
            </c:spPr>
            <c:extLst>
              <c:ext xmlns:c16="http://schemas.microsoft.com/office/drawing/2014/chart" uri="{C3380CC4-5D6E-409C-BE32-E72D297353CC}">
                <c16:uniqueId val="{0000000B-88BE-4C47-ADA8-02A36267DB0A}"/>
              </c:ext>
            </c:extLst>
          </c:dPt>
          <c:dPt>
            <c:idx val="6"/>
            <c:bubble3D val="0"/>
            <c:spPr>
              <a:prstGeom prst="rect">
                <a:avLst/>
              </a:prstGeom>
              <a:solidFill>
                <a:schemeClr val="accent1">
                  <a:lumMod val="75000"/>
                </a:schemeClr>
              </a:solidFill>
              <a:ln w="19050">
                <a:solidFill>
                  <a:schemeClr val="lt1"/>
                </a:solidFill>
              </a:ln>
            </c:spPr>
            <c:extLst>
              <c:ext xmlns:c16="http://schemas.microsoft.com/office/drawing/2014/chart" uri="{C3380CC4-5D6E-409C-BE32-E72D297353CC}">
                <c16:uniqueId val="{0000000D-88BE-4C47-ADA8-02A36267DB0A}"/>
              </c:ext>
            </c:extLst>
          </c:dPt>
          <c:dPt>
            <c:idx val="7"/>
            <c:bubble3D val="0"/>
            <c:spPr>
              <a:prstGeom prst="rect">
                <a:avLst/>
              </a:prstGeom>
              <a:solidFill>
                <a:schemeClr val="accent1">
                  <a:lumMod val="60000"/>
                  <a:lumOff val="40000"/>
                </a:schemeClr>
              </a:solidFill>
              <a:ln w="19050">
                <a:solidFill>
                  <a:schemeClr val="lt1"/>
                </a:solidFill>
              </a:ln>
            </c:spPr>
            <c:extLst>
              <c:ext xmlns:c16="http://schemas.microsoft.com/office/drawing/2014/chart" uri="{C3380CC4-5D6E-409C-BE32-E72D297353CC}">
                <c16:uniqueId val="{0000000F-88BE-4C47-ADA8-02A36267DB0A}"/>
              </c:ext>
            </c:extLst>
          </c:dPt>
          <c:dPt>
            <c:idx val="8"/>
            <c:bubble3D val="0"/>
            <c:spPr>
              <a:prstGeom prst="rect">
                <a:avLst/>
              </a:prstGeom>
              <a:solidFill>
                <a:schemeClr val="accent1">
                  <a:lumMod val="40000"/>
                  <a:lumOff val="60000"/>
                </a:schemeClr>
              </a:solidFill>
              <a:ln w="19050">
                <a:solidFill>
                  <a:schemeClr val="lt1"/>
                </a:solidFill>
              </a:ln>
            </c:spPr>
            <c:extLst>
              <c:ext xmlns:c16="http://schemas.microsoft.com/office/drawing/2014/chart" uri="{C3380CC4-5D6E-409C-BE32-E72D297353CC}">
                <c16:uniqueId val="{00000011-88BE-4C47-ADA8-02A36267DB0A}"/>
              </c:ext>
            </c:extLst>
          </c:dPt>
          <c:dPt>
            <c:idx val="9"/>
            <c:bubble3D val="0"/>
            <c:spPr>
              <a:prstGeom prst="rect">
                <a:avLst/>
              </a:prstGeom>
              <a:solidFill>
                <a:schemeClr val="accent4">
                  <a:lumMod val="60000"/>
                </a:schemeClr>
              </a:solidFill>
              <a:ln w="19050">
                <a:solidFill>
                  <a:schemeClr val="lt1"/>
                </a:solidFill>
              </a:ln>
            </c:spPr>
            <c:extLst>
              <c:ext xmlns:c16="http://schemas.microsoft.com/office/drawing/2014/chart" uri="{C3380CC4-5D6E-409C-BE32-E72D297353CC}">
                <c16:uniqueId val="{00000013-88BE-4C47-ADA8-02A36267DB0A}"/>
              </c:ext>
            </c:extLst>
          </c:dPt>
          <c:dLbls>
            <c:dLbl>
              <c:idx val="2"/>
              <c:layout>
                <c:manualLayout>
                  <c:x val="-0.10054643078242233"/>
                  <c:y val="-8.200455580865614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8BE-4C47-ADA8-02A36267DB0A}"/>
                </c:ext>
              </c:extLst>
            </c:dLbl>
            <c:dLbl>
              <c:idx val="3"/>
              <c:layout>
                <c:manualLayout>
                  <c:x val="-6.7759551179458519E-2"/>
                  <c:y val="5.5681462558994046E-1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8BE-4C47-ADA8-02A36267DB0A}"/>
                </c:ext>
              </c:extLst>
            </c:dLbl>
            <c:dLbl>
              <c:idx val="4"/>
              <c:layout>
                <c:manualLayout>
                  <c:x val="-7.2131135126520363E-2"/>
                  <c:y val="2.12604403948367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8BE-4C47-ADA8-02A36267DB0A}"/>
                </c:ext>
              </c:extLst>
            </c:dLbl>
            <c:dLbl>
              <c:idx val="5"/>
              <c:layout>
                <c:manualLayout>
                  <c:x val="-7.4316927100051305E-2"/>
                  <c:y val="-1.3920365639748511E-1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8BE-4C47-ADA8-02A36267DB0A}"/>
                </c:ext>
              </c:extLst>
            </c:dLbl>
            <c:spPr>
              <a:solidFill>
                <a:sysClr val="window" lastClr="FFFFFF"/>
              </a:solidFill>
              <a:ln>
                <a:solidFill>
                  <a:sysClr val="windowText" lastClr="000000">
                    <a:lumMod val="25000"/>
                    <a:lumOff val="75000"/>
                  </a:sysClr>
                </a:solidFill>
              </a:ln>
            </c:spPr>
            <c:txPr>
              <a:bodyPr rot="0" vert="horz"/>
              <a:lstStyle/>
              <a:p>
                <a:pPr>
                  <a:defRPr/>
                </a:pPr>
                <a:endParaRPr lang="de-DE"/>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rect">
                    <a:avLst/>
                  </a:prstGeom>
                </c15:spPr>
                <c15:layout/>
              </c:ext>
            </c:extLst>
          </c:dLbls>
          <c:cat>
            <c:strRef>
              <c:f>Gesamtübersicht!$B$24:$B$26</c:f>
              <c:strCache>
                <c:ptCount val="3"/>
                <c:pt idx="0">
                  <c:v>IT-Auslastung (ITEU)</c:v>
                </c:pt>
                <c:pt idx="1">
                  <c:v>Infrastruktur (EPUE)</c:v>
                </c:pt>
                <c:pt idx="2">
                  <c:v>DCIM</c:v>
                </c:pt>
              </c:strCache>
            </c:strRef>
          </c:cat>
          <c:val>
            <c:numRef>
              <c:f>Gesamtübersicht!$E$24:$E$26</c:f>
              <c:numCache>
                <c:formatCode>0</c:formatCode>
                <c:ptCount val="3"/>
                <c:pt idx="0">
                  <c:v>45</c:v>
                </c:pt>
                <c:pt idx="1">
                  <c:v>42</c:v>
                </c:pt>
                <c:pt idx="2">
                  <c:v>13</c:v>
                </c:pt>
              </c:numCache>
            </c:numRef>
          </c:val>
          <c:extLst>
            <c:ext xmlns:c16="http://schemas.microsoft.com/office/drawing/2014/chart" uri="{C3380CC4-5D6E-409C-BE32-E72D297353CC}">
              <c16:uniqueId val="{00000014-88BE-4C47-ADA8-02A36267DB0A}"/>
            </c:ext>
          </c:extLst>
        </c:ser>
        <c:dLbls>
          <c:showLegendKey val="0"/>
          <c:showVal val="0"/>
          <c:showCatName val="0"/>
          <c:showSerName val="0"/>
          <c:showPercent val="0"/>
          <c:showBubbleSize val="0"/>
          <c:showLeaderLines val="0"/>
        </c:dLbls>
        <c:firstSliceAng val="0"/>
      </c:pieChart>
      <c:spPr>
        <a:prstGeom prst="rect">
          <a:avLst/>
        </a:prstGeom>
        <a:noFill/>
        <a:ln>
          <a:noFill/>
        </a:ln>
      </c:spPr>
    </c:plotArea>
    <c:plotVisOnly val="1"/>
    <c:dispBlanksAs val="gap"/>
    <c:showDLblsOverMax val="0"/>
  </c:chart>
  <c:spPr>
    <a:xfrm>
      <a:off x="0" y="0"/>
      <a:ext cx="0" cy="0"/>
    </a:xfrm>
    <a:prstGeom prst="rect">
      <a:avLst/>
    </a:prstGeom>
    <a:noFill/>
    <a:ln w="9525" cap="flat" cmpd="sng" algn="ctr">
      <a:noFill/>
      <a:round/>
    </a:ln>
  </c:spPr>
  <c:txPr>
    <a:bodyPr/>
    <a:lstStyle/>
    <a:p>
      <a:pPr>
        <a:defRPr b="1"/>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Gewichtung!$I$89</c:f>
              <c:strCache>
                <c:ptCount val="1"/>
                <c:pt idx="0">
                  <c:v>Min</c:v>
                </c:pt>
              </c:strCache>
            </c:strRef>
          </c:tx>
          <c:spPr>
            <a:prstGeom prst="rect">
              <a:avLst/>
            </a:prstGeom>
            <a:noFill/>
            <a:ln w="25400">
              <a:noFill/>
              <a:miter/>
            </a:ln>
          </c:spPr>
          <c:invertIfNegative val="0"/>
          <c:cat>
            <c:strRef>
              <c:f>Gewichtung!$J$90:$J$92</c:f>
              <c:strCache>
                <c:ptCount val="3"/>
                <c:pt idx="0">
                  <c:v>Umgebungstemperatur</c:v>
                </c:pt>
                <c:pt idx="1">
                  <c:v>Wärmeabnehmer in der Umgebung</c:v>
                </c:pt>
                <c:pt idx="2">
                  <c:v>Wärmesenken in der Umgebung (Gewässer)</c:v>
                </c:pt>
              </c:strCache>
            </c:strRef>
          </c:cat>
          <c:val>
            <c:numRef>
              <c:f>Gewichtung!$I$90:$I$92</c:f>
              <c:numCache>
                <c:formatCode>General</c:formatCode>
                <c:ptCount val="3"/>
                <c:pt idx="0">
                  <c:v>20</c:v>
                </c:pt>
                <c:pt idx="1">
                  <c:v>5</c:v>
                </c:pt>
                <c:pt idx="2">
                  <c:v>0</c:v>
                </c:pt>
              </c:numCache>
            </c:numRef>
          </c:val>
          <c:extLst>
            <c:ext xmlns:c16="http://schemas.microsoft.com/office/drawing/2014/chart" uri="{C3380CC4-5D6E-409C-BE32-E72D297353CC}">
              <c16:uniqueId val="{00000000-611D-4F89-ACCC-FFBE923BAFF0}"/>
            </c:ext>
          </c:extLst>
        </c:ser>
        <c:ser>
          <c:idx val="1"/>
          <c:order val="1"/>
          <c:tx>
            <c:strRef>
              <c:f>Gewichtung!$D$89</c:f>
              <c:strCache>
                <c:ptCount val="1"/>
                <c:pt idx="0">
                  <c:v>1. zu Min.</c:v>
                </c:pt>
              </c:strCache>
            </c:strRef>
          </c:tx>
          <c:spPr>
            <a:prstGeom prst="rect">
              <a:avLst/>
            </a:prstGeom>
            <a:noFill/>
            <a:ln w="25400">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Gewichtung!$J$90:$J$92</c:f>
              <c:strCache>
                <c:ptCount val="3"/>
                <c:pt idx="0">
                  <c:v>Umgebungstemperatur</c:v>
                </c:pt>
                <c:pt idx="1">
                  <c:v>Wärmeabnehmer in der Umgebung</c:v>
                </c:pt>
                <c:pt idx="2">
                  <c:v>Wärmesenken in der Umgebung (Gewässer)</c:v>
                </c:pt>
              </c:strCache>
            </c:strRef>
          </c:cat>
          <c:val>
            <c:numRef>
              <c:f>Gewichtung!$D$90:$D$92</c:f>
              <c:numCache>
                <c:formatCode>General</c:formatCode>
                <c:ptCount val="3"/>
                <c:pt idx="0">
                  <c:v>13</c:v>
                </c:pt>
                <c:pt idx="1">
                  <c:v>25</c:v>
                </c:pt>
                <c:pt idx="2">
                  <c:v>10</c:v>
                </c:pt>
              </c:numCache>
            </c:numRef>
          </c:val>
          <c:extLst>
            <c:ext xmlns:c16="http://schemas.microsoft.com/office/drawing/2014/chart" uri="{C3380CC4-5D6E-409C-BE32-E72D297353CC}">
              <c16:uniqueId val="{00000001-611D-4F89-ACCC-FFBE923BAFF0}"/>
            </c:ext>
          </c:extLst>
        </c:ser>
        <c:ser>
          <c:idx val="2"/>
          <c:order val="2"/>
          <c:tx>
            <c:strRef>
              <c:f>Gewichtung!$C$89</c:f>
              <c:strCache>
                <c:ptCount val="1"/>
                <c:pt idx="0">
                  <c:v>Median zu 1.</c:v>
                </c:pt>
              </c:strCache>
            </c:strRef>
          </c:tx>
          <c:spPr>
            <a:prstGeom prst="rect">
              <a:avLst/>
            </a:prstGeom>
            <a:solidFill>
              <a:srgbClr val="92D050"/>
            </a:solidFill>
            <a:ln>
              <a:solidFill>
                <a:schemeClr val="tx1"/>
              </a:solidFill>
            </a:ln>
          </c:spPr>
          <c:invertIfNegative val="0"/>
          <c:cat>
            <c:strRef>
              <c:f>Gewichtung!$J$90:$J$92</c:f>
              <c:strCache>
                <c:ptCount val="3"/>
                <c:pt idx="0">
                  <c:v>Umgebungstemperatur</c:v>
                </c:pt>
                <c:pt idx="1">
                  <c:v>Wärmeabnehmer in der Umgebung</c:v>
                </c:pt>
                <c:pt idx="2">
                  <c:v>Wärmesenken in der Umgebung (Gewässer)</c:v>
                </c:pt>
              </c:strCache>
            </c:strRef>
          </c:cat>
          <c:val>
            <c:numRef>
              <c:f>Gewichtung!$C$90:$C$92</c:f>
              <c:numCache>
                <c:formatCode>General</c:formatCode>
                <c:ptCount val="3"/>
                <c:pt idx="0">
                  <c:v>14.600000000000001</c:v>
                </c:pt>
                <c:pt idx="1">
                  <c:v>1.6000000000000014</c:v>
                </c:pt>
                <c:pt idx="2">
                  <c:v>10.600000000000001</c:v>
                </c:pt>
              </c:numCache>
            </c:numRef>
          </c:val>
          <c:extLst>
            <c:ext xmlns:c16="http://schemas.microsoft.com/office/drawing/2014/chart" uri="{C3380CC4-5D6E-409C-BE32-E72D297353CC}">
              <c16:uniqueId val="{00000002-611D-4F89-ACCC-FFBE923BAFF0}"/>
            </c:ext>
          </c:extLst>
        </c:ser>
        <c:ser>
          <c:idx val="3"/>
          <c:order val="3"/>
          <c:tx>
            <c:strRef>
              <c:f>Gewichtung!$B$89</c:f>
              <c:strCache>
                <c:ptCount val="1"/>
                <c:pt idx="0">
                  <c:v>3. zu Median</c:v>
                </c:pt>
              </c:strCache>
            </c:strRef>
          </c:tx>
          <c:spPr>
            <a:prstGeom prst="rect">
              <a:avLst/>
            </a:prstGeom>
            <a:solidFill>
              <a:srgbClr val="92D050"/>
            </a:solidFill>
            <a:ln>
              <a:solidFill>
                <a:schemeClr val="tx1"/>
              </a:solidFill>
            </a:ln>
          </c:spPr>
          <c:invertIfNegative val="0"/>
          <c:cat>
            <c:strRef>
              <c:f>Gewichtung!$J$90:$J$92</c:f>
              <c:strCache>
                <c:ptCount val="3"/>
                <c:pt idx="0">
                  <c:v>Umgebungstemperatur</c:v>
                </c:pt>
                <c:pt idx="1">
                  <c:v>Wärmeabnehmer in der Umgebung</c:v>
                </c:pt>
                <c:pt idx="2">
                  <c:v>Wärmesenken in der Umgebung (Gewässer)</c:v>
                </c:pt>
              </c:strCache>
            </c:strRef>
          </c:cat>
          <c:val>
            <c:numRef>
              <c:f>Gewichtung!$B$90:$B$92</c:f>
              <c:numCache>
                <c:formatCode>0</c:formatCode>
                <c:ptCount val="3"/>
                <c:pt idx="0">
                  <c:v>2.3999999999999986</c:v>
                </c:pt>
                <c:pt idx="1">
                  <c:v>8.3999999999999986</c:v>
                </c:pt>
                <c:pt idx="2">
                  <c:v>9.3999999999999986</c:v>
                </c:pt>
              </c:numCache>
            </c:numRef>
          </c:val>
          <c:extLst>
            <c:ext xmlns:c16="http://schemas.microsoft.com/office/drawing/2014/chart" uri="{C3380CC4-5D6E-409C-BE32-E72D297353CC}">
              <c16:uniqueId val="{00000003-611D-4F89-ACCC-FFBE923BAFF0}"/>
            </c:ext>
          </c:extLst>
        </c:ser>
        <c:ser>
          <c:idx val="4"/>
          <c:order val="4"/>
          <c:tx>
            <c:strRef>
              <c:f>Gewichtung!$A$89</c:f>
              <c:strCache>
                <c:ptCount val="1"/>
                <c:pt idx="0">
                  <c:v>Max. zu 3.</c:v>
                </c:pt>
              </c:strCache>
            </c:strRef>
          </c:tx>
          <c:spPr>
            <a:prstGeom prst="rect">
              <a:avLst/>
            </a:prstGeom>
            <a:noFill/>
            <a:ln w="25400">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Gewichtung!$J$90:$J$92</c:f>
              <c:strCache>
                <c:ptCount val="3"/>
                <c:pt idx="0">
                  <c:v>Umgebungstemperatur</c:v>
                </c:pt>
                <c:pt idx="1">
                  <c:v>Wärmeabnehmer in der Umgebung</c:v>
                </c:pt>
                <c:pt idx="2">
                  <c:v>Wärmesenken in der Umgebung (Gewässer)</c:v>
                </c:pt>
              </c:strCache>
            </c:strRef>
          </c:cat>
          <c:val>
            <c:numRef>
              <c:f>Gewichtung!$A$90:$A$92</c:f>
              <c:numCache>
                <c:formatCode>General</c:formatCode>
                <c:ptCount val="3"/>
                <c:pt idx="0">
                  <c:v>45</c:v>
                </c:pt>
                <c:pt idx="1">
                  <c:v>10</c:v>
                </c:pt>
                <c:pt idx="2">
                  <c:v>3</c:v>
                </c:pt>
              </c:numCache>
            </c:numRef>
          </c:val>
          <c:extLst>
            <c:ext xmlns:c16="http://schemas.microsoft.com/office/drawing/2014/chart" uri="{C3380CC4-5D6E-409C-BE32-E72D297353CC}">
              <c16:uniqueId val="{00000004-611D-4F89-ACCC-FFBE923BAFF0}"/>
            </c:ext>
          </c:extLst>
        </c:ser>
        <c:dLbls>
          <c:showLegendKey val="0"/>
          <c:showVal val="0"/>
          <c:showCatName val="0"/>
          <c:showSerName val="0"/>
          <c:showPercent val="0"/>
          <c:showBubbleSize val="0"/>
        </c:dLbls>
        <c:gapWidth val="150"/>
        <c:overlap val="100"/>
        <c:axId val="330959312"/>
        <c:axId val="1"/>
      </c:barChart>
      <c:catAx>
        <c:axId val="330959312"/>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
        <c:crosses val="autoZero"/>
        <c:auto val="1"/>
        <c:lblAlgn val="ctr"/>
        <c:lblOffset val="100"/>
        <c:noMultiLvlLbl val="0"/>
      </c:catAx>
      <c:valAx>
        <c:axId val="1"/>
        <c:scaling>
          <c:orientation val="minMax"/>
          <c:max val="70"/>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ln w="6350">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330959312"/>
        <c:crosses val="autoZero"/>
        <c:crossBetween val="between"/>
      </c:valAx>
      <c:spPr>
        <a:prstGeom prst="rect">
          <a:avLst/>
        </a:prstGeom>
        <a:noFill/>
        <a:ln w="25400">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Gewichtung!$I$118</c:f>
              <c:strCache>
                <c:ptCount val="1"/>
                <c:pt idx="0">
                  <c:v>Min</c:v>
                </c:pt>
              </c:strCache>
            </c:strRef>
          </c:tx>
          <c:spPr>
            <a:prstGeom prst="rect">
              <a:avLst/>
            </a:prstGeom>
            <a:noFill/>
            <a:ln w="25400">
              <a:noFill/>
              <a:miter/>
            </a:ln>
          </c:spPr>
          <c:invertIfNegative val="0"/>
          <c:cat>
            <c:strRef>
              <c:f>Gewichtung!$J$119:$J$121</c:f>
              <c:strCache>
                <c:ptCount val="3"/>
                <c:pt idx="0">
                  <c:v>Verkehrsanbindung</c:v>
                </c:pt>
                <c:pt idx="1">
                  <c:v>Kundennähe</c:v>
                </c:pt>
                <c:pt idx="2">
                  <c:v>Verfügbarkeit von Fachpersonal</c:v>
                </c:pt>
              </c:strCache>
            </c:strRef>
          </c:cat>
          <c:val>
            <c:numRef>
              <c:f>Gewichtung!$I$119:$I$121</c:f>
              <c:numCache>
                <c:formatCode>General</c:formatCode>
                <c:ptCount val="3"/>
                <c:pt idx="0">
                  <c:v>10</c:v>
                </c:pt>
                <c:pt idx="1">
                  <c:v>0</c:v>
                </c:pt>
                <c:pt idx="2">
                  <c:v>34</c:v>
                </c:pt>
              </c:numCache>
            </c:numRef>
          </c:val>
          <c:extLst>
            <c:ext xmlns:c16="http://schemas.microsoft.com/office/drawing/2014/chart" uri="{C3380CC4-5D6E-409C-BE32-E72D297353CC}">
              <c16:uniqueId val="{00000000-4579-49FE-9E7E-921F3B90F03A}"/>
            </c:ext>
          </c:extLst>
        </c:ser>
        <c:ser>
          <c:idx val="1"/>
          <c:order val="1"/>
          <c:tx>
            <c:strRef>
              <c:f>Gewichtung!$D$118</c:f>
              <c:strCache>
                <c:ptCount val="1"/>
                <c:pt idx="0">
                  <c:v>1. zu Min.</c:v>
                </c:pt>
              </c:strCache>
            </c:strRef>
          </c:tx>
          <c:spPr>
            <a:prstGeom prst="rect">
              <a:avLst/>
            </a:prstGeom>
            <a:noFill/>
            <a:ln w="25400">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Gewichtung!$J$119:$J$121</c:f>
              <c:strCache>
                <c:ptCount val="3"/>
                <c:pt idx="0">
                  <c:v>Verkehrsanbindung</c:v>
                </c:pt>
                <c:pt idx="1">
                  <c:v>Kundennähe</c:v>
                </c:pt>
                <c:pt idx="2">
                  <c:v>Verfügbarkeit von Fachpersonal</c:v>
                </c:pt>
              </c:strCache>
            </c:strRef>
          </c:cat>
          <c:val>
            <c:numRef>
              <c:f>Gewichtung!$D$119:$D$121</c:f>
              <c:numCache>
                <c:formatCode>General</c:formatCode>
                <c:ptCount val="3"/>
                <c:pt idx="0">
                  <c:v>10</c:v>
                </c:pt>
                <c:pt idx="1">
                  <c:v>10</c:v>
                </c:pt>
                <c:pt idx="2">
                  <c:v>11</c:v>
                </c:pt>
              </c:numCache>
            </c:numRef>
          </c:val>
          <c:extLst>
            <c:ext xmlns:c16="http://schemas.microsoft.com/office/drawing/2014/chart" uri="{C3380CC4-5D6E-409C-BE32-E72D297353CC}">
              <c16:uniqueId val="{00000001-4579-49FE-9E7E-921F3B90F03A}"/>
            </c:ext>
          </c:extLst>
        </c:ser>
        <c:ser>
          <c:idx val="2"/>
          <c:order val="2"/>
          <c:tx>
            <c:strRef>
              <c:f>Gewichtung!$C$118</c:f>
              <c:strCache>
                <c:ptCount val="1"/>
                <c:pt idx="0">
                  <c:v>Median zu 1.</c:v>
                </c:pt>
              </c:strCache>
            </c:strRef>
          </c:tx>
          <c:spPr>
            <a:prstGeom prst="rect">
              <a:avLst/>
            </a:prstGeom>
            <a:solidFill>
              <a:srgbClr val="5B9BD5"/>
            </a:solidFill>
            <a:ln>
              <a:solidFill>
                <a:schemeClr val="tx2"/>
              </a:solidFill>
            </a:ln>
          </c:spPr>
          <c:invertIfNegative val="0"/>
          <c:cat>
            <c:strRef>
              <c:f>Gewichtung!$J$119:$J$121</c:f>
              <c:strCache>
                <c:ptCount val="3"/>
                <c:pt idx="0">
                  <c:v>Verkehrsanbindung</c:v>
                </c:pt>
                <c:pt idx="1">
                  <c:v>Kundennähe</c:v>
                </c:pt>
                <c:pt idx="2">
                  <c:v>Verfügbarkeit von Fachpersonal</c:v>
                </c:pt>
              </c:strCache>
            </c:strRef>
          </c:cat>
          <c:val>
            <c:numRef>
              <c:f>Gewichtung!$C$119:$C$121</c:f>
              <c:numCache>
                <c:formatCode>General</c:formatCode>
                <c:ptCount val="3"/>
                <c:pt idx="0">
                  <c:v>5.6000000000000014</c:v>
                </c:pt>
                <c:pt idx="1">
                  <c:v>6.6000000000000014</c:v>
                </c:pt>
                <c:pt idx="2">
                  <c:v>12.799999999999997</c:v>
                </c:pt>
              </c:numCache>
            </c:numRef>
          </c:val>
          <c:extLst>
            <c:ext xmlns:c16="http://schemas.microsoft.com/office/drawing/2014/chart" uri="{C3380CC4-5D6E-409C-BE32-E72D297353CC}">
              <c16:uniqueId val="{00000002-4579-49FE-9E7E-921F3B90F03A}"/>
            </c:ext>
          </c:extLst>
        </c:ser>
        <c:ser>
          <c:idx val="3"/>
          <c:order val="3"/>
          <c:tx>
            <c:strRef>
              <c:f>Gewichtung!$B$118</c:f>
              <c:strCache>
                <c:ptCount val="1"/>
                <c:pt idx="0">
                  <c:v>3. zu Median</c:v>
                </c:pt>
              </c:strCache>
            </c:strRef>
          </c:tx>
          <c:spPr>
            <a:prstGeom prst="rect">
              <a:avLst/>
            </a:prstGeom>
            <a:solidFill>
              <a:srgbClr val="5B9BD5"/>
            </a:solidFill>
            <a:ln w="12700">
              <a:solidFill>
                <a:schemeClr val="tx2"/>
              </a:solidFill>
            </a:ln>
          </c:spPr>
          <c:invertIfNegative val="0"/>
          <c:cat>
            <c:strRef>
              <c:f>Gewichtung!$J$119:$J$121</c:f>
              <c:strCache>
                <c:ptCount val="3"/>
                <c:pt idx="0">
                  <c:v>Verkehrsanbindung</c:v>
                </c:pt>
                <c:pt idx="1">
                  <c:v>Kundennähe</c:v>
                </c:pt>
                <c:pt idx="2">
                  <c:v>Verfügbarkeit von Fachpersonal</c:v>
                </c:pt>
              </c:strCache>
            </c:strRef>
          </c:cat>
          <c:val>
            <c:numRef>
              <c:f>Gewichtung!$B$119:$B$121</c:f>
              <c:numCache>
                <c:formatCode>General</c:formatCode>
                <c:ptCount val="3"/>
                <c:pt idx="0">
                  <c:v>7.3999999999999986</c:v>
                </c:pt>
                <c:pt idx="1">
                  <c:v>13.399999999999999</c:v>
                </c:pt>
                <c:pt idx="2">
                  <c:v>12.200000000000003</c:v>
                </c:pt>
              </c:numCache>
            </c:numRef>
          </c:val>
          <c:extLst>
            <c:ext xmlns:c16="http://schemas.microsoft.com/office/drawing/2014/chart" uri="{C3380CC4-5D6E-409C-BE32-E72D297353CC}">
              <c16:uniqueId val="{00000003-4579-49FE-9E7E-921F3B90F03A}"/>
            </c:ext>
          </c:extLst>
        </c:ser>
        <c:ser>
          <c:idx val="4"/>
          <c:order val="4"/>
          <c:tx>
            <c:strRef>
              <c:f>Gewichtung!$A$118</c:f>
              <c:strCache>
                <c:ptCount val="1"/>
                <c:pt idx="0">
                  <c:v>Max. zu 3.</c:v>
                </c:pt>
              </c:strCache>
            </c:strRef>
          </c:tx>
          <c:spPr>
            <a:prstGeom prst="rect">
              <a:avLst/>
            </a:prstGeom>
            <a:noFill/>
            <a:ln w="25400">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Gewichtung!$J$119:$J$121</c:f>
              <c:strCache>
                <c:ptCount val="3"/>
                <c:pt idx="0">
                  <c:v>Verkehrsanbindung</c:v>
                </c:pt>
                <c:pt idx="1">
                  <c:v>Kundennähe</c:v>
                </c:pt>
                <c:pt idx="2">
                  <c:v>Verfügbarkeit von Fachpersonal</c:v>
                </c:pt>
              </c:strCache>
            </c:strRef>
          </c:cat>
          <c:val>
            <c:numRef>
              <c:f>Gewichtung!$A$119:$A$121</c:f>
              <c:numCache>
                <c:formatCode>General</c:formatCode>
                <c:ptCount val="3"/>
                <c:pt idx="0">
                  <c:v>12</c:v>
                </c:pt>
                <c:pt idx="1">
                  <c:v>3</c:v>
                </c:pt>
                <c:pt idx="2">
                  <c:v>20</c:v>
                </c:pt>
              </c:numCache>
            </c:numRef>
          </c:val>
          <c:extLst>
            <c:ext xmlns:c16="http://schemas.microsoft.com/office/drawing/2014/chart" uri="{C3380CC4-5D6E-409C-BE32-E72D297353CC}">
              <c16:uniqueId val="{00000004-4579-49FE-9E7E-921F3B90F03A}"/>
            </c:ext>
          </c:extLst>
        </c:ser>
        <c:dLbls>
          <c:showLegendKey val="0"/>
          <c:showVal val="0"/>
          <c:showCatName val="0"/>
          <c:showSerName val="0"/>
          <c:showPercent val="0"/>
          <c:showBubbleSize val="0"/>
        </c:dLbls>
        <c:gapWidth val="150"/>
        <c:overlap val="100"/>
        <c:axId val="330959728"/>
        <c:axId val="1"/>
      </c:barChart>
      <c:catAx>
        <c:axId val="330959728"/>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
        <c:crosses val="autoZero"/>
        <c:auto val="1"/>
        <c:lblAlgn val="ctr"/>
        <c:lblOffset val="100"/>
        <c:noMultiLvlLbl val="0"/>
      </c:catAx>
      <c:valAx>
        <c:axId val="1"/>
        <c:scaling>
          <c:orientation val="minMax"/>
          <c:max val="90"/>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ln w="6350">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330959728"/>
        <c:crosses val="autoZero"/>
        <c:crossBetween val="between"/>
      </c:valAx>
      <c:spPr>
        <a:prstGeom prst="rect">
          <a:avLst/>
        </a:prstGeom>
        <a:noFill/>
        <a:ln w="25400">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Gewichtung!$I$147</c:f>
              <c:strCache>
                <c:ptCount val="1"/>
                <c:pt idx="0">
                  <c:v>Min</c:v>
                </c:pt>
              </c:strCache>
            </c:strRef>
          </c:tx>
          <c:spPr>
            <a:prstGeom prst="rect">
              <a:avLst/>
            </a:prstGeom>
            <a:noFill/>
            <a:ln w="25400">
              <a:noFill/>
              <a:miter/>
            </a:ln>
          </c:spPr>
          <c:invertIfNegative val="0"/>
          <c:cat>
            <c:strRef>
              <c:f>Gewichtung!$J$148:$J$150</c:f>
              <c:strCache>
                <c:ptCount val="3"/>
                <c:pt idx="0">
                  <c:v>Höhe der Steuern</c:v>
                </c:pt>
                <c:pt idx="1">
                  <c:v>Strompreis</c:v>
                </c:pt>
                <c:pt idx="2">
                  <c:v>Breitbandverfügbarkeit</c:v>
                </c:pt>
              </c:strCache>
            </c:strRef>
          </c:cat>
          <c:val>
            <c:numRef>
              <c:f>Gewichtung!$I$148:$I$150</c:f>
              <c:numCache>
                <c:formatCode>General</c:formatCode>
                <c:ptCount val="3"/>
                <c:pt idx="0">
                  <c:v>10</c:v>
                </c:pt>
                <c:pt idx="1">
                  <c:v>20</c:v>
                </c:pt>
                <c:pt idx="2">
                  <c:v>20</c:v>
                </c:pt>
              </c:numCache>
            </c:numRef>
          </c:val>
          <c:extLst>
            <c:ext xmlns:c16="http://schemas.microsoft.com/office/drawing/2014/chart" uri="{C3380CC4-5D6E-409C-BE32-E72D297353CC}">
              <c16:uniqueId val="{00000000-0092-4889-9817-81DE6BD67DFE}"/>
            </c:ext>
          </c:extLst>
        </c:ser>
        <c:ser>
          <c:idx val="1"/>
          <c:order val="1"/>
          <c:tx>
            <c:strRef>
              <c:f>Gewichtung!$D$147</c:f>
              <c:strCache>
                <c:ptCount val="1"/>
                <c:pt idx="0">
                  <c:v>1. zu Min.</c:v>
                </c:pt>
              </c:strCache>
            </c:strRef>
          </c:tx>
          <c:spPr>
            <a:prstGeom prst="rect">
              <a:avLst/>
            </a:prstGeom>
            <a:noFill/>
            <a:ln w="25400">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Gewichtung!$J$148:$J$150</c:f>
              <c:strCache>
                <c:ptCount val="3"/>
                <c:pt idx="0">
                  <c:v>Höhe der Steuern</c:v>
                </c:pt>
                <c:pt idx="1">
                  <c:v>Strompreis</c:v>
                </c:pt>
                <c:pt idx="2">
                  <c:v>Breitbandverfügbarkeit</c:v>
                </c:pt>
              </c:strCache>
            </c:strRef>
          </c:cat>
          <c:val>
            <c:numRef>
              <c:f>Gewichtung!$D$148:$D$150</c:f>
              <c:numCache>
                <c:formatCode>General</c:formatCode>
                <c:ptCount val="3"/>
                <c:pt idx="0">
                  <c:v>0</c:v>
                </c:pt>
                <c:pt idx="1">
                  <c:v>10</c:v>
                </c:pt>
                <c:pt idx="2">
                  <c:v>20</c:v>
                </c:pt>
              </c:numCache>
            </c:numRef>
          </c:val>
          <c:extLst>
            <c:ext xmlns:c16="http://schemas.microsoft.com/office/drawing/2014/chart" uri="{C3380CC4-5D6E-409C-BE32-E72D297353CC}">
              <c16:uniqueId val="{00000001-0092-4889-9817-81DE6BD67DFE}"/>
            </c:ext>
          </c:extLst>
        </c:ser>
        <c:ser>
          <c:idx val="2"/>
          <c:order val="2"/>
          <c:tx>
            <c:strRef>
              <c:f>Gewichtung!$C$147</c:f>
              <c:strCache>
                <c:ptCount val="1"/>
                <c:pt idx="0">
                  <c:v>Median zu 1.</c:v>
                </c:pt>
              </c:strCache>
            </c:strRef>
          </c:tx>
          <c:spPr>
            <a:prstGeom prst="rect">
              <a:avLst/>
            </a:prstGeom>
            <a:solidFill>
              <a:schemeClr val="accent2"/>
            </a:solidFill>
            <a:ln>
              <a:solidFill>
                <a:schemeClr val="tx1"/>
              </a:solidFill>
            </a:ln>
          </c:spPr>
          <c:invertIfNegative val="0"/>
          <c:cat>
            <c:strRef>
              <c:f>Gewichtung!$J$148:$J$150</c:f>
              <c:strCache>
                <c:ptCount val="3"/>
                <c:pt idx="0">
                  <c:v>Höhe der Steuern</c:v>
                </c:pt>
                <c:pt idx="1">
                  <c:v>Strompreis</c:v>
                </c:pt>
                <c:pt idx="2">
                  <c:v>Breitbandverfügbarkeit</c:v>
                </c:pt>
              </c:strCache>
            </c:strRef>
          </c:cat>
          <c:val>
            <c:numRef>
              <c:f>Gewichtung!$C$148:$C$150</c:f>
              <c:numCache>
                <c:formatCode>General</c:formatCode>
                <c:ptCount val="3"/>
                <c:pt idx="0">
                  <c:v>6</c:v>
                </c:pt>
                <c:pt idx="1">
                  <c:v>7</c:v>
                </c:pt>
                <c:pt idx="2">
                  <c:v>7</c:v>
                </c:pt>
              </c:numCache>
            </c:numRef>
          </c:val>
          <c:extLst>
            <c:ext xmlns:c16="http://schemas.microsoft.com/office/drawing/2014/chart" uri="{C3380CC4-5D6E-409C-BE32-E72D297353CC}">
              <c16:uniqueId val="{00000002-0092-4889-9817-81DE6BD67DFE}"/>
            </c:ext>
          </c:extLst>
        </c:ser>
        <c:ser>
          <c:idx val="3"/>
          <c:order val="3"/>
          <c:tx>
            <c:strRef>
              <c:f>Gewichtung!$B$147</c:f>
              <c:strCache>
                <c:ptCount val="1"/>
                <c:pt idx="0">
                  <c:v>3. zu Median</c:v>
                </c:pt>
              </c:strCache>
            </c:strRef>
          </c:tx>
          <c:spPr>
            <a:prstGeom prst="rect">
              <a:avLst/>
            </a:prstGeom>
            <a:solidFill>
              <a:schemeClr val="accent2"/>
            </a:solidFill>
            <a:ln>
              <a:solidFill>
                <a:schemeClr val="tx1"/>
              </a:solidFill>
            </a:ln>
          </c:spPr>
          <c:invertIfNegative val="0"/>
          <c:cat>
            <c:strRef>
              <c:f>Gewichtung!$J$148:$J$150</c:f>
              <c:strCache>
                <c:ptCount val="3"/>
                <c:pt idx="0">
                  <c:v>Höhe der Steuern</c:v>
                </c:pt>
                <c:pt idx="1">
                  <c:v>Strompreis</c:v>
                </c:pt>
                <c:pt idx="2">
                  <c:v>Breitbandverfügbarkeit</c:v>
                </c:pt>
              </c:strCache>
            </c:strRef>
          </c:cat>
          <c:val>
            <c:numRef>
              <c:f>Gewichtung!$B$148:$B$150</c:f>
              <c:numCache>
                <c:formatCode>General</c:formatCode>
                <c:ptCount val="3"/>
                <c:pt idx="0">
                  <c:v>4</c:v>
                </c:pt>
                <c:pt idx="1">
                  <c:v>13</c:v>
                </c:pt>
                <c:pt idx="2">
                  <c:v>13</c:v>
                </c:pt>
              </c:numCache>
            </c:numRef>
          </c:val>
          <c:extLst>
            <c:ext xmlns:c16="http://schemas.microsoft.com/office/drawing/2014/chart" uri="{C3380CC4-5D6E-409C-BE32-E72D297353CC}">
              <c16:uniqueId val="{00000003-0092-4889-9817-81DE6BD67DFE}"/>
            </c:ext>
          </c:extLst>
        </c:ser>
        <c:ser>
          <c:idx val="4"/>
          <c:order val="4"/>
          <c:spPr>
            <a:prstGeom prst="rect">
              <a:avLst/>
            </a:prstGeom>
            <a:noFill/>
            <a:ln w="25400">
              <a:noFill/>
            </a:ln>
          </c:spPr>
          <c:invertIfNegative val="0"/>
          <c:errBars>
            <c:errBarType val="minus"/>
            <c:errValType val="percentage"/>
            <c:noEndCap val="1"/>
            <c:val val="100"/>
            <c:spPr>
              <a:prstGeom prst="rect">
                <a:avLst/>
              </a:prstGeom>
              <a:noFill/>
              <a:ln w="9525" cap="flat" cmpd="sng" algn="ctr">
                <a:solidFill>
                  <a:schemeClr val="tx1">
                    <a:lumMod val="65000"/>
                    <a:lumOff val="35000"/>
                  </a:schemeClr>
                </a:solidFill>
                <a:round/>
              </a:ln>
            </c:spPr>
          </c:errBars>
          <c:cat>
            <c:strRef>
              <c:f>Gewichtung!$J$148:$J$150</c:f>
              <c:strCache>
                <c:ptCount val="3"/>
                <c:pt idx="0">
                  <c:v>Höhe der Steuern</c:v>
                </c:pt>
                <c:pt idx="1">
                  <c:v>Strompreis</c:v>
                </c:pt>
                <c:pt idx="2">
                  <c:v>Breitbandverfügbarkeit</c:v>
                </c:pt>
              </c:strCache>
            </c:strRef>
          </c:cat>
          <c:val>
            <c:numRef>
              <c:f>Gewichtung!$A$148:$A$150</c:f>
              <c:numCache>
                <c:formatCode>General</c:formatCode>
                <c:ptCount val="3"/>
                <c:pt idx="0">
                  <c:v>10</c:v>
                </c:pt>
                <c:pt idx="1">
                  <c:v>0</c:v>
                </c:pt>
                <c:pt idx="2">
                  <c:v>0</c:v>
                </c:pt>
              </c:numCache>
            </c:numRef>
          </c:val>
          <c:extLst>
            <c:ext xmlns:c16="http://schemas.microsoft.com/office/drawing/2014/chart" uri="{C3380CC4-5D6E-409C-BE32-E72D297353CC}">
              <c16:uniqueId val="{00000004-0092-4889-9817-81DE6BD67DFE}"/>
            </c:ext>
          </c:extLst>
        </c:ser>
        <c:dLbls>
          <c:showLegendKey val="0"/>
          <c:showVal val="0"/>
          <c:showCatName val="0"/>
          <c:showSerName val="0"/>
          <c:showPercent val="0"/>
          <c:showBubbleSize val="0"/>
        </c:dLbls>
        <c:gapWidth val="150"/>
        <c:overlap val="100"/>
        <c:axId val="330962640"/>
        <c:axId val="1"/>
      </c:barChart>
      <c:catAx>
        <c:axId val="330962640"/>
        <c:scaling>
          <c:orientation val="minMax"/>
        </c:scaling>
        <c:delete val="0"/>
        <c:axPos val="b"/>
        <c:numFmt formatCode="General" sourceLinked="1"/>
        <c:majorTickMark val="none"/>
        <c:minorTickMark val="none"/>
        <c:tickLblPos val="nextTo"/>
        <c:spPr>
          <a:prstGeom prst="rect">
            <a:avLst/>
          </a:prstGeom>
          <a:noFill/>
          <a:ln w="9525" cap="flat" cmpd="sng" algn="ctr">
            <a:solidFill>
              <a:schemeClr val="tx1">
                <a:lumMod val="15000"/>
                <a:lumOff val="8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
        <c:crosses val="autoZero"/>
        <c:auto val="1"/>
        <c:lblAlgn val="ctr"/>
        <c:lblOffset val="100"/>
        <c:noMultiLvlLbl val="0"/>
      </c:catAx>
      <c:valAx>
        <c:axId val="1"/>
        <c:scaling>
          <c:orientation val="minMax"/>
          <c:max val="70"/>
        </c:scaling>
        <c:delete val="0"/>
        <c:axPos val="l"/>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ln w="6350">
            <a:no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330962640"/>
        <c:crosses val="autoZero"/>
        <c:crossBetween val="between"/>
      </c:valAx>
      <c:spPr>
        <a:prstGeom prst="rect">
          <a:avLst/>
        </a:prstGeom>
        <a:noFill/>
        <a:ln w="25400">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Soziale Nachhaltigkeit Ihres Rechenzentrums</a:t>
            </a:r>
          </a:p>
        </c:rich>
      </c:tx>
      <c:layout/>
      <c:overlay val="0"/>
      <c:spPr>
        <a:prstGeom prst="rect">
          <a:avLst/>
        </a:prstGeom>
        <a:noFill/>
        <a:ln>
          <a:noFill/>
        </a:ln>
      </c:spPr>
    </c:title>
    <c:autoTitleDeleted val="0"/>
    <c:plotArea>
      <c:layout/>
      <c:barChart>
        <c:barDir val="bar"/>
        <c:grouping val="stacked"/>
        <c:varyColors val="0"/>
        <c:ser>
          <c:idx val="1"/>
          <c:order val="0"/>
          <c:tx>
            <c:strRef>
              <c:f>Gesamtübersicht!$B$15</c:f>
              <c:strCache>
                <c:ptCount val="1"/>
                <c:pt idx="0">
                  <c:v>Mitarbeiterzufriedenheit (SM)</c:v>
                </c:pt>
              </c:strCache>
            </c:strRef>
          </c:tx>
          <c:spPr>
            <a:prstGeom prst="rect">
              <a:avLst/>
            </a:prstGeom>
            <a:solidFill>
              <a:schemeClr val="accent5">
                <a:lumMod val="75000"/>
              </a:schemeClr>
            </a:solidFill>
          </c:spPr>
          <c:invertIfNegative val="0"/>
          <c:dPt>
            <c:idx val="0"/>
            <c:invertIfNegative val="0"/>
            <c:bubble3D val="0"/>
            <c:spPr>
              <a:prstGeom prst="rect">
                <a:avLst/>
              </a:prstGeom>
              <a:solidFill>
                <a:schemeClr val="accent5">
                  <a:lumMod val="75000"/>
                </a:schemeClr>
              </a:solidFill>
              <a:ln>
                <a:solidFill>
                  <a:schemeClr val="tx1"/>
                </a:solidFill>
              </a:ln>
            </c:spPr>
            <c:extLst>
              <c:ext xmlns:c16="http://schemas.microsoft.com/office/drawing/2014/chart" uri="{C3380CC4-5D6E-409C-BE32-E72D297353CC}">
                <c16:uniqueId val="{00000001-4059-498F-AC37-EE615EAAC53E}"/>
              </c:ext>
            </c:extLst>
          </c:dPt>
          <c:dLbls>
            <c:dLbl>
              <c:idx val="0"/>
              <c:layout>
                <c:manualLayout>
                  <c:x val="3.5087862285932074E-2"/>
                  <c:y val="-7.7609904111673433E-17"/>
                </c:manualLayout>
              </c:layout>
              <c:tx>
                <c:rich>
                  <a:bodyPr/>
                  <a:lstStyle/>
                  <a:p>
                    <a:fld id="{2C96D6BB-716E-480B-BFA2-26F57670D5EA}"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layout>
                    <c:manualLayout>
                      <c:w val="0.2765789855752156"/>
                      <c:h val="0.23207040505171311"/>
                    </c:manualLayout>
                  </c15:layout>
                  <c15:dlblFieldTable/>
                  <c15:showDataLabelsRange val="1"/>
                </c:ext>
                <c:ext xmlns:c16="http://schemas.microsoft.com/office/drawing/2014/chart" uri="{C3380CC4-5D6E-409C-BE32-E72D297353CC}">
                  <c16:uniqueId val="{00000001-4059-498F-AC37-EE615EAAC53E}"/>
                </c:ext>
              </c:extLst>
            </c:dLbl>
            <c:spPr>
              <a:noFill/>
              <a:ln>
                <a:noFill/>
              </a:ln>
            </c:sp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val>
            <c:numRef>
              <c:f>Gesamtübersicht!$F$15</c:f>
              <c:numCache>
                <c:formatCode>0</c:formatCode>
                <c:ptCount val="1"/>
                <c:pt idx="0">
                  <c:v>29</c:v>
                </c:pt>
              </c:numCache>
            </c:numRef>
          </c:val>
          <c:extLst>
            <c:ext xmlns:c15="http://schemas.microsoft.com/office/drawing/2012/chart" uri="{02D57815-91ED-43cb-92C2-25804820EDAC}">
              <c15:datalabelsRange>
                <c15:f>Gesamtübersicht!$B$21</c15:f>
                <c15:dlblRangeCache>
                  <c:ptCount val="1"/>
                  <c:pt idx="0">
                    <c:v>Ihr Nachhaltigkeitswert: 72 </c:v>
                  </c:pt>
                </c15:dlblRangeCache>
              </c15:datalabelsRange>
            </c:ext>
            <c:ext xmlns:c16="http://schemas.microsoft.com/office/drawing/2014/chart" uri="{C3380CC4-5D6E-409C-BE32-E72D297353CC}">
              <c16:uniqueId val="{00000002-4059-498F-AC37-EE615EAAC53E}"/>
            </c:ext>
          </c:extLst>
        </c:ser>
        <c:ser>
          <c:idx val="2"/>
          <c:order val="1"/>
          <c:tx>
            <c:strRef>
              <c:f>Gesamtübersicht!$B$16</c:f>
              <c:strCache>
                <c:ptCount val="1"/>
                <c:pt idx="0">
                  <c:v>Weiterbildung (FER)</c:v>
                </c:pt>
              </c:strCache>
            </c:strRef>
          </c:tx>
          <c:spPr>
            <a:prstGeom prst="rect">
              <a:avLst/>
            </a:prstGeom>
            <a:solidFill>
              <a:schemeClr val="accent5"/>
            </a:solidFill>
          </c:spPr>
          <c:invertIfNegative val="0"/>
          <c:dPt>
            <c:idx val="0"/>
            <c:invertIfNegative val="0"/>
            <c:bubble3D val="0"/>
            <c:spPr>
              <a:prstGeom prst="rect">
                <a:avLst/>
              </a:prstGeom>
              <a:solidFill>
                <a:schemeClr val="accent5"/>
              </a:solidFill>
              <a:ln>
                <a:solidFill>
                  <a:schemeClr val="tx1"/>
                </a:solidFill>
              </a:ln>
            </c:spPr>
            <c:extLst>
              <c:ext xmlns:c16="http://schemas.microsoft.com/office/drawing/2014/chart" uri="{C3380CC4-5D6E-409C-BE32-E72D297353CC}">
                <c16:uniqueId val="{00000004-4059-498F-AC37-EE615EAAC53E}"/>
              </c:ext>
            </c:extLst>
          </c:dPt>
          <c:dLbls>
            <c:delete val="1"/>
          </c:dLbls>
          <c:val>
            <c:numRef>
              <c:f>Gesamtübersicht!$F$16</c:f>
              <c:numCache>
                <c:formatCode>0</c:formatCode>
                <c:ptCount val="1"/>
                <c:pt idx="0">
                  <c:v>6.8999999999999995</c:v>
                </c:pt>
              </c:numCache>
            </c:numRef>
          </c:val>
          <c:extLst>
            <c:ext xmlns:c16="http://schemas.microsoft.com/office/drawing/2014/chart" uri="{C3380CC4-5D6E-409C-BE32-E72D297353CC}">
              <c16:uniqueId val="{00000005-4059-498F-AC37-EE615EAAC53E}"/>
            </c:ext>
          </c:extLst>
        </c:ser>
        <c:ser>
          <c:idx val="3"/>
          <c:order val="2"/>
          <c:tx>
            <c:strRef>
              <c:f>Gesamtübersicht!$B$17</c:f>
              <c:strCache>
                <c:ptCount val="1"/>
                <c:pt idx="0">
                  <c:v>Ausbildung (AA)</c:v>
                </c:pt>
              </c:strCache>
            </c:strRef>
          </c:tx>
          <c:spPr>
            <a:prstGeom prst="rect">
              <a:avLst/>
            </a:prstGeom>
            <a:solidFill>
              <a:schemeClr val="accent5">
                <a:lumMod val="60000"/>
                <a:lumOff val="40000"/>
              </a:schemeClr>
            </a:solidFill>
          </c:spPr>
          <c:invertIfNegative val="0"/>
          <c:dPt>
            <c:idx val="0"/>
            <c:invertIfNegative val="0"/>
            <c:bubble3D val="0"/>
            <c:spPr>
              <a:prstGeom prst="rect">
                <a:avLst/>
              </a:prstGeom>
              <a:solidFill>
                <a:schemeClr val="accent5">
                  <a:lumMod val="60000"/>
                  <a:lumOff val="40000"/>
                </a:schemeClr>
              </a:solidFill>
              <a:ln>
                <a:solidFill>
                  <a:schemeClr val="tx1"/>
                </a:solidFill>
              </a:ln>
            </c:spPr>
            <c:extLst>
              <c:ext xmlns:c16="http://schemas.microsoft.com/office/drawing/2014/chart" uri="{C3380CC4-5D6E-409C-BE32-E72D297353CC}">
                <c16:uniqueId val="{00000007-4059-498F-AC37-EE615EAAC53E}"/>
              </c:ext>
            </c:extLst>
          </c:dPt>
          <c:dLbls>
            <c:delete val="1"/>
          </c:dLbls>
          <c:val>
            <c:numRef>
              <c:f>Gesamtübersicht!$F$17</c:f>
              <c:numCache>
                <c:formatCode>0</c:formatCode>
                <c:ptCount val="1"/>
                <c:pt idx="0">
                  <c:v>7.6000000000000005</c:v>
                </c:pt>
              </c:numCache>
            </c:numRef>
          </c:val>
          <c:extLst>
            <c:ext xmlns:c16="http://schemas.microsoft.com/office/drawing/2014/chart" uri="{C3380CC4-5D6E-409C-BE32-E72D297353CC}">
              <c16:uniqueId val="{00000008-4059-498F-AC37-EE615EAAC53E}"/>
            </c:ext>
          </c:extLst>
        </c:ser>
        <c:ser>
          <c:idx val="4"/>
          <c:order val="3"/>
          <c:tx>
            <c:strRef>
              <c:f>Gesamtübersicht!$B$18</c:f>
              <c:strCache>
                <c:ptCount val="1"/>
                <c:pt idx="0">
                  <c:v>Konfliktfreie Komponenten</c:v>
                </c:pt>
              </c:strCache>
            </c:strRef>
          </c:tx>
          <c:spPr>
            <a:prstGeom prst="rect">
              <a:avLst/>
            </a:prstGeom>
            <a:solidFill>
              <a:schemeClr val="accent5">
                <a:lumMod val="40000"/>
                <a:lumOff val="60000"/>
              </a:schemeClr>
            </a:solidFill>
            <a:ln>
              <a:solidFill>
                <a:schemeClr val="tx1"/>
              </a:solidFill>
            </a:ln>
          </c:spPr>
          <c:invertIfNegative val="0"/>
          <c:dLbls>
            <c:delete val="1"/>
          </c:dLbls>
          <c:val>
            <c:numRef>
              <c:f>Gesamtübersicht!$F$18</c:f>
              <c:numCache>
                <c:formatCode>0</c:formatCode>
                <c:ptCount val="1"/>
                <c:pt idx="0">
                  <c:v>14</c:v>
                </c:pt>
              </c:numCache>
            </c:numRef>
          </c:val>
          <c:extLst>
            <c:ext xmlns:c16="http://schemas.microsoft.com/office/drawing/2014/chart" uri="{C3380CC4-5D6E-409C-BE32-E72D297353CC}">
              <c16:uniqueId val="{00000009-4059-498F-AC37-EE615EAAC53E}"/>
            </c:ext>
          </c:extLst>
        </c:ser>
        <c:ser>
          <c:idx val="5"/>
          <c:order val="4"/>
          <c:tx>
            <c:strRef>
              <c:f>Gesamtübersicht!$B$19</c:f>
              <c:strCache>
                <c:ptCount val="1"/>
                <c:pt idx="0">
                  <c:v>Sozial-Standards der Hardwarehersteller</c:v>
                </c:pt>
              </c:strCache>
            </c:strRef>
          </c:tx>
          <c:spPr>
            <a:prstGeom prst="rect">
              <a:avLst/>
            </a:prstGeom>
            <a:solidFill>
              <a:schemeClr val="accent5">
                <a:lumMod val="20000"/>
                <a:lumOff val="80000"/>
              </a:schemeClr>
            </a:solidFill>
            <a:ln>
              <a:solidFill>
                <a:schemeClr val="tx1"/>
              </a:solidFill>
            </a:ln>
          </c:spPr>
          <c:invertIfNegative val="0"/>
          <c:dLbls>
            <c:delete val="1"/>
          </c:dLbls>
          <c:val>
            <c:numRef>
              <c:f>Gesamtübersicht!$F$19</c:f>
              <c:numCache>
                <c:formatCode>0</c:formatCode>
                <c:ptCount val="1"/>
                <c:pt idx="0">
                  <c:v>14</c:v>
                </c:pt>
              </c:numCache>
            </c:numRef>
          </c:val>
          <c:extLst>
            <c:ext xmlns:c16="http://schemas.microsoft.com/office/drawing/2014/chart" uri="{C3380CC4-5D6E-409C-BE32-E72D297353CC}">
              <c16:uniqueId val="{0000000A-4059-498F-AC37-EE615EAAC53E}"/>
            </c:ext>
          </c:extLst>
        </c:ser>
        <c:ser>
          <c:idx val="0"/>
          <c:order val="5"/>
          <c:tx>
            <c:strRef>
              <c:f>Gesamtübersicht!$B$20</c:f>
              <c:strCache>
                <c:ptCount val="1"/>
                <c:pt idx="0">
                  <c:v>REST</c:v>
                </c:pt>
              </c:strCache>
            </c:strRef>
          </c:tx>
          <c:spPr>
            <a:prstGeom prst="rect">
              <a:avLst/>
            </a:prstGeom>
            <a:pattFill prst="wdUpDiag">
              <a:fgClr>
                <a:schemeClr val="bg1">
                  <a:lumMod val="65000"/>
                </a:schemeClr>
              </a:fgClr>
              <a:bgClr>
                <a:schemeClr val="bg1"/>
              </a:bgClr>
            </a:pattFill>
            <a:ln>
              <a:solidFill>
                <a:schemeClr val="tx1"/>
              </a:solidFill>
            </a:ln>
          </c:spPr>
          <c:invertIfNegative val="0"/>
          <c:dLbls>
            <c:delete val="1"/>
          </c:dLbls>
          <c:val>
            <c:numRef>
              <c:f>Gesamtübersicht!$D$20</c:f>
              <c:numCache>
                <c:formatCode>0.00</c:formatCode>
                <c:ptCount val="1"/>
                <c:pt idx="0">
                  <c:v>28.5</c:v>
                </c:pt>
              </c:numCache>
            </c:numRef>
          </c:val>
          <c:extLst>
            <c:ext xmlns:c16="http://schemas.microsoft.com/office/drawing/2014/chart" uri="{C3380CC4-5D6E-409C-BE32-E72D297353CC}">
              <c16:uniqueId val="{0000000B-4059-498F-AC37-EE615EAAC53E}"/>
            </c:ext>
          </c:extLst>
        </c:ser>
        <c:dLbls>
          <c:showLegendKey val="0"/>
          <c:showVal val="1"/>
          <c:showCatName val="0"/>
          <c:showSerName val="0"/>
          <c:showPercent val="0"/>
          <c:showBubbleSize val="0"/>
        </c:dLbls>
        <c:gapWidth val="150"/>
        <c:overlap val="100"/>
        <c:axId val="1396927968"/>
        <c:axId val="1396925888"/>
      </c:barChart>
      <c:catAx>
        <c:axId val="1396927968"/>
        <c:scaling>
          <c:orientation val="minMax"/>
        </c:scaling>
        <c:delete val="1"/>
        <c:axPos val="l"/>
        <c:numFmt formatCode="General" sourceLinked="1"/>
        <c:majorTickMark val="none"/>
        <c:minorTickMark val="none"/>
        <c:tickLblPos val="nextTo"/>
        <c:crossAx val="1396925888"/>
        <c:crosses val="autoZero"/>
        <c:auto val="1"/>
        <c:lblAlgn val="ctr"/>
        <c:lblOffset val="100"/>
        <c:noMultiLvlLbl val="0"/>
      </c:catAx>
      <c:valAx>
        <c:axId val="1396925888"/>
        <c:scaling>
          <c:orientation val="minMax"/>
          <c:max val="100"/>
        </c:scaling>
        <c:delete val="0"/>
        <c:axPos val="b"/>
        <c:majorGridlines>
          <c:spPr>
            <a:prstGeom prst="rect">
              <a:avLst/>
            </a:prstGeom>
            <a:ln w="9525" cap="flat" cmpd="sng" algn="ctr">
              <a:noFill/>
              <a:round/>
            </a:ln>
          </c:spPr>
        </c:majorGridlines>
        <c:numFmt formatCode="General" sourceLinked="0"/>
        <c:majorTickMark val="in"/>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6927968"/>
        <c:crosses val="autoZero"/>
        <c:crossBetween val="between"/>
        <c:majorUnit val="10"/>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Ökonomische Nachhaltigkeit Ihres Rechenzentrums</a:t>
            </a:r>
          </a:p>
        </c:rich>
      </c:tx>
      <c:layout/>
      <c:overlay val="0"/>
      <c:spPr>
        <a:prstGeom prst="rect">
          <a:avLst/>
        </a:prstGeom>
        <a:noFill/>
        <a:ln>
          <a:noFill/>
        </a:ln>
      </c:spPr>
    </c:title>
    <c:autoTitleDeleted val="0"/>
    <c:plotArea>
      <c:layout/>
      <c:barChart>
        <c:barDir val="bar"/>
        <c:grouping val="stacked"/>
        <c:varyColors val="0"/>
        <c:ser>
          <c:idx val="1"/>
          <c:order val="0"/>
          <c:spPr>
            <a:prstGeom prst="rect">
              <a:avLst/>
            </a:prstGeom>
            <a:solidFill>
              <a:schemeClr val="accent2">
                <a:lumMod val="75000"/>
              </a:schemeClr>
            </a:solidFill>
          </c:spPr>
          <c:invertIfNegative val="0"/>
          <c:dPt>
            <c:idx val="0"/>
            <c:invertIfNegative val="0"/>
            <c:bubble3D val="0"/>
            <c:spPr>
              <a:prstGeom prst="rect">
                <a:avLst/>
              </a:prstGeom>
              <a:solidFill>
                <a:schemeClr val="accent2">
                  <a:lumMod val="75000"/>
                </a:schemeClr>
              </a:solidFill>
              <a:ln>
                <a:solidFill>
                  <a:schemeClr val="tx1"/>
                </a:solidFill>
              </a:ln>
            </c:spPr>
            <c:extLst>
              <c:ext xmlns:c16="http://schemas.microsoft.com/office/drawing/2014/chart" uri="{C3380CC4-5D6E-409C-BE32-E72D297353CC}">
                <c16:uniqueId val="{00000001-2DFD-40E0-A3C6-F0032FDF1557}"/>
              </c:ext>
            </c:extLst>
          </c:dPt>
          <c:dLbls>
            <c:dLbl>
              <c:idx val="0"/>
              <c:layout>
                <c:manualLayout>
                  <c:x val="5.6121728210151309E-2"/>
                  <c:y val="-7.7609852371978803E-17"/>
                </c:manualLayout>
              </c:layout>
              <c:tx>
                <c:rich>
                  <a:bodyPr/>
                  <a:lstStyle/>
                  <a:p>
                    <a:fld id="{31FBC6DC-1514-48AD-A40C-2E0AC6062BA2}"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layout>
                    <c:manualLayout>
                      <c:w val="0.28700967256243287"/>
                      <c:h val="0.23207025033883175"/>
                    </c:manualLayout>
                  </c15:layout>
                  <c15:dlblFieldTable/>
                  <c15:showDataLabelsRange val="1"/>
                </c:ext>
                <c:ext xmlns:c16="http://schemas.microsoft.com/office/drawing/2014/chart" uri="{C3380CC4-5D6E-409C-BE32-E72D297353CC}">
                  <c16:uniqueId val="{00000001-2DFD-40E0-A3C6-F0032FDF1557}"/>
                </c:ext>
              </c:extLst>
            </c:dLbl>
            <c:spPr>
              <a:noFill/>
              <a:ln>
                <a:noFill/>
              </a:ln>
            </c:sp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val>
            <c:numRef>
              <c:f>Gesamtübersicht!$F$24</c:f>
              <c:numCache>
                <c:formatCode>0</c:formatCode>
                <c:ptCount val="1"/>
                <c:pt idx="0">
                  <c:v>36</c:v>
                </c:pt>
              </c:numCache>
            </c:numRef>
          </c:val>
          <c:extLst>
            <c:ext xmlns:c15="http://schemas.microsoft.com/office/drawing/2012/chart" uri="{02D57815-91ED-43cb-92C2-25804820EDAC}">
              <c15:datalabelsRange>
                <c15:f>Gesamtübersicht!$B$28</c15:f>
                <c15:dlblRangeCache>
                  <c:ptCount val="1"/>
                  <c:pt idx="0">
                    <c:v>Ihr Nachhaltigkeitswert: 57 </c:v>
                  </c:pt>
                </c15:dlblRangeCache>
              </c15:datalabelsRange>
            </c:ext>
            <c:ext xmlns:c16="http://schemas.microsoft.com/office/drawing/2014/chart" uri="{C3380CC4-5D6E-409C-BE32-E72D297353CC}">
              <c16:uniqueId val="{00000002-2DFD-40E0-A3C6-F0032FDF1557}"/>
            </c:ext>
          </c:extLst>
        </c:ser>
        <c:ser>
          <c:idx val="2"/>
          <c:order val="1"/>
          <c:spPr>
            <a:prstGeom prst="rect">
              <a:avLst/>
            </a:prstGeom>
            <a:solidFill>
              <a:schemeClr val="accent2"/>
            </a:solidFill>
          </c:spPr>
          <c:invertIfNegative val="0"/>
          <c:dPt>
            <c:idx val="0"/>
            <c:invertIfNegative val="0"/>
            <c:bubble3D val="0"/>
            <c:spPr>
              <a:prstGeom prst="rect">
                <a:avLst/>
              </a:prstGeom>
              <a:solidFill>
                <a:schemeClr val="accent2"/>
              </a:solidFill>
              <a:ln>
                <a:solidFill>
                  <a:schemeClr val="tx1"/>
                </a:solidFill>
              </a:ln>
            </c:spPr>
            <c:extLst>
              <c:ext xmlns:c16="http://schemas.microsoft.com/office/drawing/2014/chart" uri="{C3380CC4-5D6E-409C-BE32-E72D297353CC}">
                <c16:uniqueId val="{00000004-2DFD-40E0-A3C6-F0032FDF1557}"/>
              </c:ext>
            </c:extLst>
          </c:dPt>
          <c:dLbls>
            <c:delete val="1"/>
          </c:dLbls>
          <c:val>
            <c:numRef>
              <c:f>Gesamtübersicht!$F$25</c:f>
              <c:numCache>
                <c:formatCode>0</c:formatCode>
                <c:ptCount val="1"/>
                <c:pt idx="0">
                  <c:v>8.4</c:v>
                </c:pt>
              </c:numCache>
            </c:numRef>
          </c:val>
          <c:extLst>
            <c:ext xmlns:c16="http://schemas.microsoft.com/office/drawing/2014/chart" uri="{C3380CC4-5D6E-409C-BE32-E72D297353CC}">
              <c16:uniqueId val="{00000005-2DFD-40E0-A3C6-F0032FDF1557}"/>
            </c:ext>
          </c:extLst>
        </c:ser>
        <c:ser>
          <c:idx val="3"/>
          <c:order val="2"/>
          <c:spPr>
            <a:prstGeom prst="rect">
              <a:avLst/>
            </a:prstGeom>
            <a:solidFill>
              <a:schemeClr val="accent2">
                <a:lumMod val="60000"/>
                <a:lumOff val="40000"/>
              </a:schemeClr>
            </a:solidFill>
            <a:ln>
              <a:solidFill>
                <a:schemeClr val="tx1"/>
              </a:solidFill>
            </a:ln>
          </c:spPr>
          <c:invertIfNegative val="0"/>
          <c:dLbls>
            <c:delete val="1"/>
          </c:dLbls>
          <c:val>
            <c:numRef>
              <c:f>Gesamtübersicht!$F$26</c:f>
              <c:numCache>
                <c:formatCode>0</c:formatCode>
                <c:ptCount val="1"/>
                <c:pt idx="0">
                  <c:v>13</c:v>
                </c:pt>
              </c:numCache>
            </c:numRef>
          </c:val>
          <c:extLst>
            <c:ext xmlns:c16="http://schemas.microsoft.com/office/drawing/2014/chart" uri="{C3380CC4-5D6E-409C-BE32-E72D297353CC}">
              <c16:uniqueId val="{00000006-2DFD-40E0-A3C6-F0032FDF1557}"/>
            </c:ext>
          </c:extLst>
        </c:ser>
        <c:ser>
          <c:idx val="0"/>
          <c:order val="3"/>
          <c:tx>
            <c:strRef>
              <c:f>Gesamtübersicht!$B$27</c:f>
              <c:strCache>
                <c:ptCount val="1"/>
                <c:pt idx="0">
                  <c:v>REST</c:v>
                </c:pt>
              </c:strCache>
            </c:strRef>
          </c:tx>
          <c:spPr>
            <a:prstGeom prst="rect">
              <a:avLst/>
            </a:prstGeom>
            <a:pattFill prst="wdUpDiag">
              <a:fgClr>
                <a:schemeClr val="bg1">
                  <a:lumMod val="65000"/>
                </a:schemeClr>
              </a:fgClr>
              <a:bgClr>
                <a:schemeClr val="bg1"/>
              </a:bgClr>
            </a:pattFill>
            <a:ln>
              <a:solidFill>
                <a:schemeClr val="tx1"/>
              </a:solidFill>
            </a:ln>
          </c:spPr>
          <c:invertIfNegative val="0"/>
          <c:dLbls>
            <c:delete val="1"/>
          </c:dLbls>
          <c:val>
            <c:numRef>
              <c:f>Gesamtübersicht!$D$27</c:f>
              <c:numCache>
                <c:formatCode>0.00</c:formatCode>
                <c:ptCount val="1"/>
                <c:pt idx="0">
                  <c:v>42.6</c:v>
                </c:pt>
              </c:numCache>
            </c:numRef>
          </c:val>
          <c:extLst>
            <c:ext xmlns:c16="http://schemas.microsoft.com/office/drawing/2014/chart" uri="{C3380CC4-5D6E-409C-BE32-E72D297353CC}">
              <c16:uniqueId val="{00000007-2DFD-40E0-A3C6-F0032FDF1557}"/>
            </c:ext>
          </c:extLst>
        </c:ser>
        <c:dLbls>
          <c:showLegendKey val="0"/>
          <c:showVal val="1"/>
          <c:showCatName val="0"/>
          <c:showSerName val="0"/>
          <c:showPercent val="0"/>
          <c:showBubbleSize val="0"/>
        </c:dLbls>
        <c:gapWidth val="150"/>
        <c:overlap val="100"/>
        <c:axId val="1396927968"/>
        <c:axId val="1396925888"/>
      </c:barChart>
      <c:catAx>
        <c:axId val="1396927968"/>
        <c:scaling>
          <c:orientation val="minMax"/>
        </c:scaling>
        <c:delete val="1"/>
        <c:axPos val="l"/>
        <c:numFmt formatCode="General" sourceLinked="1"/>
        <c:majorTickMark val="none"/>
        <c:minorTickMark val="none"/>
        <c:tickLblPos val="nextTo"/>
        <c:crossAx val="1396925888"/>
        <c:crosses val="autoZero"/>
        <c:auto val="1"/>
        <c:lblAlgn val="ctr"/>
        <c:lblOffset val="100"/>
        <c:noMultiLvlLbl val="0"/>
      </c:catAx>
      <c:valAx>
        <c:axId val="1396925888"/>
        <c:scaling>
          <c:orientation val="minMax"/>
          <c:max val="100"/>
        </c:scaling>
        <c:delete val="0"/>
        <c:axPos val="b"/>
        <c:majorGridlines>
          <c:spPr>
            <a:prstGeom prst="rect">
              <a:avLst/>
            </a:prstGeom>
            <a:ln w="9525" cap="flat" cmpd="sng" algn="ctr">
              <a:noFill/>
              <a:round/>
            </a:ln>
          </c:spPr>
        </c:majorGridlines>
        <c:numFmt formatCode="0" sourceLinked="1"/>
        <c:majorTickMark val="in"/>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6927968"/>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Soziale Standortbewertung</a:t>
            </a:r>
          </a:p>
        </c:rich>
      </c:tx>
      <c:layout/>
      <c:overlay val="0"/>
      <c:spPr>
        <a:prstGeom prst="rect">
          <a:avLst/>
        </a:prstGeom>
        <a:noFill/>
        <a:ln>
          <a:noFill/>
        </a:ln>
      </c:spPr>
    </c:title>
    <c:autoTitleDeleted val="0"/>
    <c:plotArea>
      <c:layout/>
      <c:barChart>
        <c:barDir val="bar"/>
        <c:grouping val="stacked"/>
        <c:varyColors val="0"/>
        <c:ser>
          <c:idx val="0"/>
          <c:order val="0"/>
          <c:tx>
            <c:strRef>
              <c:f>Gesamtübersicht!$J$16</c:f>
              <c:strCache>
                <c:ptCount val="1"/>
                <c:pt idx="0">
                  <c:v>Verkehrsanbindung</c:v>
                </c:pt>
              </c:strCache>
            </c:strRef>
          </c:tx>
          <c:spPr>
            <a:prstGeom prst="rect">
              <a:avLst/>
            </a:prstGeom>
            <a:solidFill>
              <a:schemeClr val="accent5">
                <a:lumMod val="75000"/>
              </a:schemeClr>
            </a:solidFill>
            <a:ln>
              <a:solidFill>
                <a:schemeClr val="tx1"/>
              </a:solidFill>
            </a:ln>
          </c:spPr>
          <c:invertIfNegative val="0"/>
          <c:dPt>
            <c:idx val="0"/>
            <c:invertIfNegative val="0"/>
            <c:bubble3D val="0"/>
            <c:extLst>
              <c:ext xmlns:c16="http://schemas.microsoft.com/office/drawing/2014/chart" uri="{C3380CC4-5D6E-409C-BE32-E72D297353CC}">
                <c16:uniqueId val="{00000000-5EEE-4AC2-B85C-DF8BCA28DE94}"/>
              </c:ext>
            </c:extLst>
          </c:dPt>
          <c:dLbls>
            <c:dLbl>
              <c:idx val="0"/>
              <c:layout>
                <c:manualLayout>
                  <c:x val="6.8376068376068383E-2"/>
                  <c:y val="-7.8852135688381892E-17"/>
                </c:manualLayout>
              </c:layout>
              <c:tx>
                <c:rich>
                  <a:bodyPr/>
                  <a:lstStyle/>
                  <a:p>
                    <a:fld id="{238E0031-F91A-4EB8-B326-EF3711A55FC4}"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layout>
                    <c:manualLayout>
                      <c:w val="0.34518211539347055"/>
                      <c:h val="0.23578494623655913"/>
                    </c:manualLayout>
                  </c15:layout>
                  <c15:dlblFieldTable/>
                  <c15:showDataLabelsRange val="1"/>
                </c:ext>
                <c:ext xmlns:c16="http://schemas.microsoft.com/office/drawing/2014/chart" uri="{C3380CC4-5D6E-409C-BE32-E72D297353CC}">
                  <c16:uniqueId val="{00000000-5EEE-4AC2-B85C-DF8BCA28DE94}"/>
                </c:ext>
              </c:extLst>
            </c:dLbl>
            <c:spPr>
              <a:noFill/>
              <a:ln>
                <a:noFill/>
              </a:ln>
            </c:sp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val>
            <c:numRef>
              <c:f>Gesamtübersicht!$K$16</c:f>
              <c:numCache>
                <c:formatCode>0</c:formatCode>
                <c:ptCount val="1"/>
                <c:pt idx="0">
                  <c:v>22.333333333333346</c:v>
                </c:pt>
              </c:numCache>
            </c:numRef>
          </c:val>
          <c:extLst>
            <c:ext xmlns:c15="http://schemas.microsoft.com/office/drawing/2012/chart" uri="{02D57815-91ED-43cb-92C2-25804820EDAC}">
              <c15:datalabelsRange>
                <c15:f>Gesamtübersicht!$J$20</c15:f>
                <c15:dlblRangeCache>
                  <c:ptCount val="1"/>
                  <c:pt idx="0">
                    <c:v>Ihre Ökolgische Standortbewertung: 97 </c:v>
                  </c:pt>
                </c15:dlblRangeCache>
              </c15:datalabelsRange>
            </c:ext>
            <c:ext xmlns:c16="http://schemas.microsoft.com/office/drawing/2014/chart" uri="{C3380CC4-5D6E-409C-BE32-E72D297353CC}">
              <c16:uniqueId val="{00000001-5EEE-4AC2-B85C-DF8BCA28DE94}"/>
            </c:ext>
          </c:extLst>
        </c:ser>
        <c:ser>
          <c:idx val="1"/>
          <c:order val="1"/>
          <c:tx>
            <c:strRef>
              <c:f>Gesamtübersicht!$J$17</c:f>
              <c:strCache>
                <c:ptCount val="1"/>
                <c:pt idx="0">
                  <c:v>Kundennähe</c:v>
                </c:pt>
              </c:strCache>
            </c:strRef>
          </c:tx>
          <c:spPr>
            <a:prstGeom prst="rect">
              <a:avLst/>
            </a:prstGeom>
            <a:solidFill>
              <a:schemeClr val="accent5"/>
            </a:solidFill>
            <a:ln>
              <a:solidFill>
                <a:schemeClr val="tx1"/>
              </a:solidFill>
            </a:ln>
          </c:spPr>
          <c:invertIfNegative val="0"/>
          <c:val>
            <c:numRef>
              <c:f>Gesamtübersicht!$K$17</c:f>
              <c:numCache>
                <c:formatCode>0</c:formatCode>
                <c:ptCount val="1"/>
                <c:pt idx="0">
                  <c:v>16.600000000000001</c:v>
                </c:pt>
              </c:numCache>
            </c:numRef>
          </c:val>
          <c:extLst>
            <c:ext xmlns:c16="http://schemas.microsoft.com/office/drawing/2014/chart" uri="{C3380CC4-5D6E-409C-BE32-E72D297353CC}">
              <c16:uniqueId val="{00000002-5EEE-4AC2-B85C-DF8BCA28DE94}"/>
            </c:ext>
          </c:extLst>
        </c:ser>
        <c:ser>
          <c:idx val="2"/>
          <c:order val="2"/>
          <c:tx>
            <c:strRef>
              <c:f>Gesamtübersicht!$J$18</c:f>
              <c:strCache>
                <c:ptCount val="1"/>
                <c:pt idx="0">
                  <c:v>Fachpersonal</c:v>
                </c:pt>
              </c:strCache>
            </c:strRef>
          </c:tx>
          <c:spPr>
            <a:prstGeom prst="rect">
              <a:avLst/>
            </a:prstGeom>
            <a:solidFill>
              <a:schemeClr val="accent5">
                <a:lumMod val="60000"/>
                <a:lumOff val="40000"/>
              </a:schemeClr>
            </a:solidFill>
            <a:ln>
              <a:solidFill>
                <a:schemeClr val="tx1"/>
              </a:solidFill>
            </a:ln>
          </c:spPr>
          <c:invertIfNegative val="0"/>
          <c:val>
            <c:numRef>
              <c:f>Gesamtübersicht!$K$18</c:f>
              <c:numCache>
                <c:formatCode>0</c:formatCode>
                <c:ptCount val="1"/>
                <c:pt idx="0">
                  <c:v>57.8</c:v>
                </c:pt>
              </c:numCache>
            </c:numRef>
          </c:val>
          <c:extLst>
            <c:ext xmlns:c16="http://schemas.microsoft.com/office/drawing/2014/chart" uri="{C3380CC4-5D6E-409C-BE32-E72D297353CC}">
              <c16:uniqueId val="{00000003-5EEE-4AC2-B85C-DF8BCA28DE94}"/>
            </c:ext>
          </c:extLst>
        </c:ser>
        <c:ser>
          <c:idx val="6"/>
          <c:order val="3"/>
          <c:tx>
            <c:v>REST</c:v>
          </c:tx>
          <c:spPr>
            <a:prstGeom prst="rect">
              <a:avLst/>
            </a:prstGeom>
            <a:pattFill prst="wdUpDiag">
              <a:fgClr>
                <a:schemeClr val="bg1">
                  <a:lumMod val="65000"/>
                </a:schemeClr>
              </a:fgClr>
              <a:bgClr>
                <a:schemeClr val="bg1"/>
              </a:bgClr>
            </a:pattFill>
            <a:ln>
              <a:solidFill>
                <a:schemeClr val="tx1"/>
              </a:solidFill>
            </a:ln>
          </c:spPr>
          <c:invertIfNegative val="0"/>
          <c:val>
            <c:numRef>
              <c:f>Gesamtübersicht!$L$19</c:f>
              <c:numCache>
                <c:formatCode>0.00</c:formatCode>
                <c:ptCount val="1"/>
                <c:pt idx="0">
                  <c:v>3.2666666666666515</c:v>
                </c:pt>
              </c:numCache>
            </c:numRef>
          </c:val>
          <c:extLst>
            <c:ext xmlns:c16="http://schemas.microsoft.com/office/drawing/2014/chart" uri="{C3380CC4-5D6E-409C-BE32-E72D297353CC}">
              <c16:uniqueId val="{00000004-5EEE-4AC2-B85C-DF8BCA28DE94}"/>
            </c:ext>
          </c:extLst>
        </c:ser>
        <c:dLbls>
          <c:showLegendKey val="0"/>
          <c:showVal val="0"/>
          <c:showCatName val="0"/>
          <c:showSerName val="0"/>
          <c:showPercent val="0"/>
          <c:showBubbleSize val="0"/>
        </c:dLbls>
        <c:gapWidth val="150"/>
        <c:overlap val="100"/>
        <c:axId val="1882013840"/>
        <c:axId val="1882014256"/>
      </c:barChart>
      <c:catAx>
        <c:axId val="1882013840"/>
        <c:scaling>
          <c:orientation val="minMax"/>
        </c:scaling>
        <c:delete val="1"/>
        <c:axPos val="l"/>
        <c:numFmt formatCode="General" sourceLinked="1"/>
        <c:majorTickMark val="none"/>
        <c:minorTickMark val="none"/>
        <c:tickLblPos val="nextTo"/>
        <c:crossAx val="1882014256"/>
        <c:crosses val="autoZero"/>
        <c:auto val="1"/>
        <c:lblAlgn val="ctr"/>
        <c:lblOffset val="100"/>
        <c:noMultiLvlLbl val="0"/>
      </c:catAx>
      <c:valAx>
        <c:axId val="1882014256"/>
        <c:scaling>
          <c:orientation val="minMax"/>
          <c:max val="100"/>
          <c:min val="0"/>
        </c:scaling>
        <c:delete val="0"/>
        <c:axPos val="b"/>
        <c:majorGridlines>
          <c:spPr>
            <a:prstGeom prst="rect">
              <a:avLst/>
            </a:prstGeom>
            <a:ln w="9525" cap="flat" cmpd="sng" algn="ctr">
              <a:noFill/>
              <a:round/>
            </a:ln>
          </c:spPr>
        </c:majorGridlines>
        <c:numFmt formatCode="General" sourceLinked="0"/>
        <c:majorTickMark val="in"/>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882013840"/>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Ökonomische Standortbewertung</a:t>
            </a:r>
          </a:p>
        </c:rich>
      </c:tx>
      <c:layout/>
      <c:overlay val="0"/>
      <c:spPr>
        <a:prstGeom prst="rect">
          <a:avLst/>
        </a:prstGeom>
        <a:noFill/>
        <a:ln>
          <a:noFill/>
        </a:ln>
      </c:spPr>
    </c:title>
    <c:autoTitleDeleted val="0"/>
    <c:plotArea>
      <c:layout/>
      <c:barChart>
        <c:barDir val="bar"/>
        <c:grouping val="stacked"/>
        <c:varyColors val="0"/>
        <c:ser>
          <c:idx val="0"/>
          <c:order val="0"/>
          <c:tx>
            <c:strRef>
              <c:f>Gesamtübersicht!$J$24</c:f>
              <c:strCache>
                <c:ptCount val="1"/>
                <c:pt idx="0">
                  <c:v>Steuern</c:v>
                </c:pt>
              </c:strCache>
            </c:strRef>
          </c:tx>
          <c:spPr>
            <a:prstGeom prst="rect">
              <a:avLst/>
            </a:prstGeom>
            <a:solidFill>
              <a:schemeClr val="accent2">
                <a:lumMod val="75000"/>
              </a:schemeClr>
            </a:solidFill>
            <a:ln>
              <a:solidFill>
                <a:schemeClr val="tx1"/>
              </a:solidFill>
            </a:ln>
          </c:spPr>
          <c:invertIfNegative val="0"/>
          <c:dPt>
            <c:idx val="0"/>
            <c:invertIfNegative val="0"/>
            <c:bubble3D val="0"/>
            <c:extLst>
              <c:ext xmlns:c16="http://schemas.microsoft.com/office/drawing/2014/chart" uri="{C3380CC4-5D6E-409C-BE32-E72D297353CC}">
                <c16:uniqueId val="{00000001-2310-468F-889E-FC2209BE0D9F}"/>
              </c:ext>
            </c:extLst>
          </c:dPt>
          <c:dLbls>
            <c:dLbl>
              <c:idx val="0"/>
              <c:layout>
                <c:manualLayout>
                  <c:x val="7.9172289698605486E-2"/>
                  <c:y val="-4.300397934129202E-3"/>
                </c:manualLayout>
              </c:layout>
              <c:tx>
                <c:rich>
                  <a:bodyPr wrap="square" lIns="38100" tIns="19050" rIns="38100" bIns="19050" anchor="ctr">
                    <a:noAutofit/>
                  </a:bodyPr>
                  <a:lstStyle/>
                  <a:p>
                    <a:pPr>
                      <a:defRPr/>
                    </a:pPr>
                    <a:fld id="{EAC7D6C2-9E04-42C6-B780-549CD406C21C}" type="CELLRANGE">
                      <a:rPr lang="en-US"/>
                      <a:pPr>
                        <a:defRPr/>
                      </a:pPr>
                      <a:t>[ZELLBEREICH]</a:t>
                    </a:fld>
                    <a:endParaRPr lang="de-DE"/>
                  </a:p>
                </c:rich>
              </c:tx>
              <c:spPr>
                <a:noFill/>
                <a:ln>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157894736842103"/>
                      <c:h val="0.15660248920497841"/>
                    </c:manualLayout>
                  </c15:layout>
                  <c15:dlblFieldTable/>
                  <c15:showDataLabelsRange val="1"/>
                </c:ext>
                <c:ext xmlns:c16="http://schemas.microsoft.com/office/drawing/2014/chart" uri="{C3380CC4-5D6E-409C-BE32-E72D297353CC}">
                  <c16:uniqueId val="{00000001-2310-468F-889E-FC2209BE0D9F}"/>
                </c:ext>
              </c:extLst>
            </c:dLbl>
            <c:spPr>
              <a:noFill/>
              <a:ln>
                <a:noFill/>
              </a:ln>
            </c:sp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val>
            <c:numRef>
              <c:f>Gesamtübersicht!$K$24</c:f>
              <c:numCache>
                <c:formatCode>0</c:formatCode>
                <c:ptCount val="1"/>
                <c:pt idx="0">
                  <c:v>1.6000000000000003</c:v>
                </c:pt>
              </c:numCache>
            </c:numRef>
          </c:val>
          <c:extLst>
            <c:ext xmlns:c15="http://schemas.microsoft.com/office/drawing/2012/chart" uri="{02D57815-91ED-43cb-92C2-25804820EDAC}">
              <c15:datalabelsRange>
                <c15:f>Gesamtübersicht!$J$28</c15:f>
                <c15:dlblRangeCache>
                  <c:ptCount val="1"/>
                  <c:pt idx="0">
                    <c:v>Ihre Ökolgische Standortbewertung: 69 </c:v>
                  </c:pt>
                </c15:dlblRangeCache>
              </c15:datalabelsRange>
            </c:ext>
            <c:ext xmlns:c16="http://schemas.microsoft.com/office/drawing/2014/chart" uri="{C3380CC4-5D6E-409C-BE32-E72D297353CC}">
              <c16:uniqueId val="{00000002-2310-468F-889E-FC2209BE0D9F}"/>
            </c:ext>
          </c:extLst>
        </c:ser>
        <c:ser>
          <c:idx val="1"/>
          <c:order val="1"/>
          <c:tx>
            <c:strRef>
              <c:f>Gesamtübersicht!$J$25</c:f>
              <c:strCache>
                <c:ptCount val="1"/>
                <c:pt idx="0">
                  <c:v>Strompreis</c:v>
                </c:pt>
              </c:strCache>
            </c:strRef>
          </c:tx>
          <c:spPr>
            <a:prstGeom prst="rect">
              <a:avLst/>
            </a:prstGeom>
            <a:solidFill>
              <a:schemeClr val="accent2"/>
            </a:solidFill>
            <a:ln>
              <a:solidFill>
                <a:schemeClr val="tx1"/>
              </a:solidFill>
            </a:ln>
          </c:spPr>
          <c:invertIfNegative val="0"/>
          <c:val>
            <c:numRef>
              <c:f>Gesamtübersicht!$K$25</c:f>
              <c:numCache>
                <c:formatCode>0</c:formatCode>
                <c:ptCount val="1"/>
                <c:pt idx="0">
                  <c:v>22.142187499999928</c:v>
                </c:pt>
              </c:numCache>
            </c:numRef>
          </c:val>
          <c:extLst>
            <c:ext xmlns:c16="http://schemas.microsoft.com/office/drawing/2014/chart" uri="{C3380CC4-5D6E-409C-BE32-E72D297353CC}">
              <c16:uniqueId val="{00000003-2310-468F-889E-FC2209BE0D9F}"/>
            </c:ext>
          </c:extLst>
        </c:ser>
        <c:ser>
          <c:idx val="2"/>
          <c:order val="2"/>
          <c:tx>
            <c:strRef>
              <c:f>Gesamtübersicht!$J$26</c:f>
              <c:strCache>
                <c:ptCount val="1"/>
                <c:pt idx="0">
                  <c:v>Breitbandverfügbarkeit</c:v>
                </c:pt>
              </c:strCache>
            </c:strRef>
          </c:tx>
          <c:spPr>
            <a:prstGeom prst="rect">
              <a:avLst/>
            </a:prstGeom>
            <a:solidFill>
              <a:schemeClr val="accent2">
                <a:lumMod val="60000"/>
                <a:lumOff val="40000"/>
              </a:schemeClr>
            </a:solidFill>
            <a:ln>
              <a:solidFill>
                <a:schemeClr val="tx1"/>
              </a:solidFill>
            </a:ln>
          </c:spPr>
          <c:invertIfNegative val="0"/>
          <c:val>
            <c:numRef>
              <c:f>Gesamtübersicht!$K$26</c:f>
              <c:numCache>
                <c:formatCode>0</c:formatCode>
                <c:ptCount val="1"/>
                <c:pt idx="0">
                  <c:v>45.457812500000003</c:v>
                </c:pt>
              </c:numCache>
            </c:numRef>
          </c:val>
          <c:extLst>
            <c:ext xmlns:c16="http://schemas.microsoft.com/office/drawing/2014/chart" uri="{C3380CC4-5D6E-409C-BE32-E72D297353CC}">
              <c16:uniqueId val="{00000004-2310-468F-889E-FC2209BE0D9F}"/>
            </c:ext>
          </c:extLst>
        </c:ser>
        <c:ser>
          <c:idx val="6"/>
          <c:order val="3"/>
          <c:tx>
            <c:v>REST</c:v>
          </c:tx>
          <c:spPr>
            <a:prstGeom prst="rect">
              <a:avLst/>
            </a:prstGeom>
            <a:pattFill prst="wdUpDiag">
              <a:fgClr>
                <a:schemeClr val="bg1">
                  <a:lumMod val="65000"/>
                </a:schemeClr>
              </a:fgClr>
              <a:bgClr>
                <a:schemeClr val="bg1"/>
              </a:bgClr>
            </a:pattFill>
            <a:ln>
              <a:solidFill>
                <a:schemeClr val="tx1"/>
              </a:solidFill>
            </a:ln>
          </c:spPr>
          <c:invertIfNegative val="0"/>
          <c:val>
            <c:numRef>
              <c:f>Gesamtübersicht!$L$27</c:f>
              <c:numCache>
                <c:formatCode>0.00</c:formatCode>
                <c:ptCount val="1"/>
                <c:pt idx="0">
                  <c:v>30.800000000000068</c:v>
                </c:pt>
              </c:numCache>
            </c:numRef>
          </c:val>
          <c:extLst>
            <c:ext xmlns:c16="http://schemas.microsoft.com/office/drawing/2014/chart" uri="{C3380CC4-5D6E-409C-BE32-E72D297353CC}">
              <c16:uniqueId val="{00000005-2310-468F-889E-FC2209BE0D9F}"/>
            </c:ext>
          </c:extLst>
        </c:ser>
        <c:dLbls>
          <c:showLegendKey val="0"/>
          <c:showVal val="0"/>
          <c:showCatName val="0"/>
          <c:showSerName val="0"/>
          <c:showPercent val="0"/>
          <c:showBubbleSize val="0"/>
        </c:dLbls>
        <c:gapWidth val="150"/>
        <c:overlap val="100"/>
        <c:axId val="1882013840"/>
        <c:axId val="1882014256"/>
      </c:barChart>
      <c:catAx>
        <c:axId val="1882013840"/>
        <c:scaling>
          <c:orientation val="minMax"/>
        </c:scaling>
        <c:delete val="1"/>
        <c:axPos val="l"/>
        <c:numFmt formatCode="General" sourceLinked="1"/>
        <c:majorTickMark val="none"/>
        <c:minorTickMark val="none"/>
        <c:tickLblPos val="nextTo"/>
        <c:crossAx val="1882014256"/>
        <c:crosses val="autoZero"/>
        <c:auto val="1"/>
        <c:lblAlgn val="ctr"/>
        <c:lblOffset val="100"/>
        <c:noMultiLvlLbl val="0"/>
      </c:catAx>
      <c:valAx>
        <c:axId val="1882014256"/>
        <c:scaling>
          <c:orientation val="minMax"/>
          <c:max val="100"/>
        </c:scaling>
        <c:delete val="0"/>
        <c:axPos val="b"/>
        <c:majorGridlines>
          <c:spPr>
            <a:prstGeom prst="rect">
              <a:avLst/>
            </a:prstGeom>
            <a:ln w="9525" cap="flat" cmpd="sng" algn="ctr">
              <a:noFill/>
              <a:round/>
            </a:ln>
          </c:spPr>
        </c:majorGridlines>
        <c:numFmt formatCode="General" sourceLinked="0"/>
        <c:majorTickMark val="in"/>
        <c:minorTickMark val="none"/>
        <c:tickLblPos val="nextTo"/>
        <c:spPr>
          <a:prstGeom prst="rect">
            <a:avLst/>
          </a:prstGeom>
          <a:noFill/>
          <a:ln>
            <a:solidFill>
              <a:schemeClr val="tx1"/>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882013840"/>
        <c:crosses val="autoZero"/>
        <c:crossBetween val="between"/>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en-US"/>
              <a:t>Bewertungsformel</a:t>
            </a:r>
          </a:p>
        </c:rich>
      </c:tx>
      <c:layout/>
      <c:overlay val="0"/>
      <c:spPr>
        <a:prstGeom prst="rect">
          <a:avLst/>
        </a:prstGeom>
        <a:noFill/>
        <a:ln>
          <a:noFill/>
        </a:ln>
      </c:spPr>
    </c:title>
    <c:autoTitleDeleted val="0"/>
    <c:plotArea>
      <c:layout/>
      <c:scatterChart>
        <c:scatterStyle val="lineMarker"/>
        <c:varyColors val="0"/>
        <c:ser>
          <c:idx val="0"/>
          <c:order val="0"/>
          <c:marker>
            <c:symbol val="none"/>
          </c:marker>
          <c:xVal>
            <c:numRef>
              <c:f>ERF!$G$15:$G$25</c:f>
              <c:numCache>
                <c:formatCode>General</c:formatCode>
                <c:ptCount val="11"/>
                <c:pt idx="0">
                  <c:v>0</c:v>
                </c:pt>
                <c:pt idx="1">
                  <c:v>0</c:v>
                </c:pt>
                <c:pt idx="2">
                  <c:v>0.01</c:v>
                </c:pt>
                <c:pt idx="3">
                  <c:v>0.01</c:v>
                </c:pt>
                <c:pt idx="4">
                  <c:v>0.05</c:v>
                </c:pt>
                <c:pt idx="5">
                  <c:v>0.05</c:v>
                </c:pt>
                <c:pt idx="6">
                  <c:v>0.1</c:v>
                </c:pt>
                <c:pt idx="7">
                  <c:v>0.1</c:v>
                </c:pt>
                <c:pt idx="8">
                  <c:v>0.3</c:v>
                </c:pt>
                <c:pt idx="9">
                  <c:v>0.3</c:v>
                </c:pt>
                <c:pt idx="10">
                  <c:v>1</c:v>
                </c:pt>
              </c:numCache>
            </c:numRef>
          </c:xVal>
          <c:yVal>
            <c:numRef>
              <c:f>ERF!$H$15:$H$25</c:f>
              <c:numCache>
                <c:formatCode>General</c:formatCode>
                <c:ptCount val="11"/>
                <c:pt idx="0">
                  <c:v>0</c:v>
                </c:pt>
                <c:pt idx="1">
                  <c:v>0.2</c:v>
                </c:pt>
                <c:pt idx="2">
                  <c:v>0.2</c:v>
                </c:pt>
                <c:pt idx="3">
                  <c:v>0.4</c:v>
                </c:pt>
                <c:pt idx="4">
                  <c:v>0.4</c:v>
                </c:pt>
                <c:pt idx="5">
                  <c:v>0.6</c:v>
                </c:pt>
                <c:pt idx="6">
                  <c:v>0.6</c:v>
                </c:pt>
                <c:pt idx="7">
                  <c:v>0.8</c:v>
                </c:pt>
                <c:pt idx="8">
                  <c:v>0.8</c:v>
                </c:pt>
                <c:pt idx="9">
                  <c:v>1</c:v>
                </c:pt>
                <c:pt idx="10">
                  <c:v>1</c:v>
                </c:pt>
              </c:numCache>
            </c:numRef>
          </c:yVal>
          <c:smooth val="0"/>
          <c:extLst>
            <c:ext xmlns:c16="http://schemas.microsoft.com/office/drawing/2014/chart" uri="{C3380CC4-5D6E-409C-BE32-E72D297353CC}">
              <c16:uniqueId val="{00000000-16F3-44CB-B568-D8D6FAC3E97B}"/>
            </c:ext>
          </c:extLst>
        </c:ser>
        <c:dLbls>
          <c:showLegendKey val="0"/>
          <c:showVal val="0"/>
          <c:showCatName val="0"/>
          <c:showSerName val="0"/>
          <c:showPercent val="0"/>
          <c:showBubbleSize val="0"/>
        </c:dLbls>
        <c:axId val="1392329360"/>
        <c:axId val="1392329776"/>
      </c:scatterChart>
      <c:valAx>
        <c:axId val="1392329360"/>
        <c:scaling>
          <c:orientation val="minMax"/>
          <c:max val="0.45"/>
        </c:scaling>
        <c:delete val="0"/>
        <c:axPos val="b"/>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en-US"/>
                  <a:t>ERF</a:t>
                </a:r>
              </a:p>
            </c:rich>
          </c:tx>
          <c:layout/>
          <c:overlay val="0"/>
          <c:spPr>
            <a:prstGeom prst="rect">
              <a:avLst/>
            </a:prstGeom>
            <a:noFill/>
            <a:ln>
              <a:noFill/>
            </a:ln>
          </c:spPr>
        </c:title>
        <c:numFmt formatCode="General" sourceLinked="1"/>
        <c:majorTickMark val="cross"/>
        <c:minorTickMark val="none"/>
        <c:tickLblPos val="nextTo"/>
        <c:spPr>
          <a:prstGeom prst="rect">
            <a:avLst/>
          </a:prstGeom>
          <a:noFill/>
          <a:ln w="9525" cap="flat" cmpd="sng" algn="ctr">
            <a:solidFill>
              <a:schemeClr val="bg2"/>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2329776"/>
        <c:crosses val="autoZero"/>
        <c:crossBetween val="midCat"/>
      </c:valAx>
      <c:valAx>
        <c:axId val="1392329776"/>
        <c:scaling>
          <c:orientation val="minMax"/>
          <c:max val="1"/>
          <c:min val="0"/>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manualLayout>
              <c:xMode val="edge"/>
              <c:yMode val="edge"/>
              <c:x val="3.6330608537693005E-3"/>
              <c:y val="0.32758606928519901"/>
            </c:manualLayout>
          </c:layout>
          <c:overlay val="0"/>
          <c:spPr>
            <a:prstGeom prst="rect">
              <a:avLst/>
            </a:prstGeom>
            <a:noFill/>
            <a:ln>
              <a:noFill/>
            </a:ln>
          </c:spPr>
        </c:title>
        <c:numFmt formatCode="General" sourceLinked="1"/>
        <c:majorTickMark val="none"/>
        <c:minorTickMark val="none"/>
        <c:tickLblPos val="nextTo"/>
        <c:spPr>
          <a:prstGeom prst="rect">
            <a:avLst/>
          </a:prstGeom>
          <a:noFill/>
          <a:ln>
            <a:solidFill>
              <a:schemeClr val="bg2"/>
            </a:solidFill>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92329360"/>
        <c:crosses val="autoZero"/>
        <c:crossBetween val="midCat"/>
        <c:majorUnit val="0.2"/>
      </c:valAx>
      <c:spPr>
        <a:prstGeom prst="rect">
          <a:avLst/>
        </a:prstGeom>
        <a:noFill/>
        <a:ln>
          <a:solidFill>
            <a:schemeClr val="bg2"/>
          </a:solidFill>
        </a:ln>
      </c:spPr>
    </c:plotArea>
    <c:plotVisOnly val="1"/>
    <c:dispBlanksAs val="gap"/>
    <c:showDLblsOverMax val="0"/>
  </c:chart>
  <c:spPr>
    <a:xfrm>
      <a:off x="0" y="0"/>
      <a:ext cx="0" cy="0"/>
    </a:xfrm>
    <a:prstGeom prst="rect">
      <a:avLst/>
    </a:prstGeom>
    <a:solidFill>
      <a:schemeClr val="bg1"/>
    </a:solidFill>
    <a:ln w="9525" cap="flat" cmpd="sng" algn="ctr">
      <a:solidFill>
        <a:schemeClr val="bg2"/>
      </a:solidFill>
      <a:round/>
    </a:ln>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scatterChart>
        <c:scatterStyle val="lineMarker"/>
        <c:varyColors val="0"/>
        <c:ser>
          <c:idx val="0"/>
          <c:order val="0"/>
          <c:spPr>
            <a:prstGeom prst="rect">
              <a:avLst/>
            </a:prstGeom>
            <a:ln w="19050" cap="rnd">
              <a:solidFill>
                <a:schemeClr val="accent1"/>
              </a:solidFill>
              <a:round/>
            </a:ln>
          </c:spPr>
          <c:marker>
            <c:symbol val="none"/>
          </c:marker>
          <c:xVal>
            <c:numRef>
              <c:f>REF!$G$15:$G$22</c:f>
              <c:numCache>
                <c:formatCode>General</c:formatCode>
                <c:ptCount val="8"/>
                <c:pt idx="0">
                  <c:v>0</c:v>
                </c:pt>
                <c:pt idx="1">
                  <c:v>0.3</c:v>
                </c:pt>
                <c:pt idx="2">
                  <c:v>0.3</c:v>
                </c:pt>
                <c:pt idx="3">
                  <c:v>0.6</c:v>
                </c:pt>
                <c:pt idx="4">
                  <c:v>0.6</c:v>
                </c:pt>
                <c:pt idx="5">
                  <c:v>0.8</c:v>
                </c:pt>
                <c:pt idx="6">
                  <c:v>0.8</c:v>
                </c:pt>
                <c:pt idx="7">
                  <c:v>1</c:v>
                </c:pt>
              </c:numCache>
            </c:numRef>
          </c:xVal>
          <c:yVal>
            <c:numRef>
              <c:f>REF!$H$15:$H$22</c:f>
              <c:numCache>
                <c:formatCode>General</c:formatCode>
                <c:ptCount val="8"/>
                <c:pt idx="0">
                  <c:v>0</c:v>
                </c:pt>
                <c:pt idx="1">
                  <c:v>0</c:v>
                </c:pt>
                <c:pt idx="2">
                  <c:v>0.6</c:v>
                </c:pt>
                <c:pt idx="3">
                  <c:v>0.6</c:v>
                </c:pt>
                <c:pt idx="4">
                  <c:v>0.8</c:v>
                </c:pt>
                <c:pt idx="5">
                  <c:v>0.8</c:v>
                </c:pt>
                <c:pt idx="6">
                  <c:v>1</c:v>
                </c:pt>
                <c:pt idx="7">
                  <c:v>1</c:v>
                </c:pt>
              </c:numCache>
            </c:numRef>
          </c:yVal>
          <c:smooth val="0"/>
          <c:extLst>
            <c:ext xmlns:c16="http://schemas.microsoft.com/office/drawing/2014/chart" uri="{C3380CC4-5D6E-409C-BE32-E72D297353CC}">
              <c16:uniqueId val="{00000000-D581-44B8-8411-2EBCD9C9ABF0}"/>
            </c:ext>
          </c:extLst>
        </c:ser>
        <c:dLbls>
          <c:showLegendKey val="0"/>
          <c:showVal val="0"/>
          <c:showCatName val="0"/>
          <c:showSerName val="0"/>
          <c:showPercent val="0"/>
          <c:showBubbleSize val="0"/>
        </c:dLbls>
        <c:axId val="1335245056"/>
        <c:axId val="1335245888"/>
      </c:scatterChart>
      <c:valAx>
        <c:axId val="1335245056"/>
        <c:scaling>
          <c:orientation val="minMax"/>
          <c:max val="1"/>
        </c:scaling>
        <c:delete val="0"/>
        <c:axPos val="b"/>
        <c:majorGridlines>
          <c:spPr>
            <a:prstGeom prst="rect">
              <a:avLst/>
            </a:prstGeom>
            <a:ln w="9525" cap="flat" cmpd="sng" algn="ctr">
              <a:solidFill>
                <a:schemeClr val="tx1">
                  <a:lumMod val="15000"/>
                  <a:lumOff val="85000"/>
                </a:schemeClr>
              </a:solidFill>
              <a:round/>
            </a:ln>
          </c:spPr>
        </c:majorGridlines>
        <c:title>
          <c:tx>
            <c:rich>
              <a:bodyPr rot="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REF</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35245888"/>
        <c:crosses val="autoZero"/>
        <c:crossBetween val="midCat"/>
        <c:majorUnit val="0.2"/>
      </c:valAx>
      <c:valAx>
        <c:axId val="1335245888"/>
        <c:scaling>
          <c:orientation val="minMax"/>
          <c:max val="1.05"/>
          <c:min val="0"/>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1335245056"/>
        <c:crosses val="autoZero"/>
        <c:crossBetween val="midCat"/>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a:solidFill>
                  <a:schemeClr val="tx1">
                    <a:lumMod val="65000"/>
                    <a:lumOff val="35000"/>
                  </a:schemeClr>
                </a:solidFill>
                <a:latin typeface="+mn-lt"/>
                <a:ea typeface="+mn-ea"/>
                <a:cs typeface="+mn-cs"/>
              </a:defRPr>
            </a:pPr>
            <a:r>
              <a:rPr lang="de-DE"/>
              <a:t>Bewertungsformel</a:t>
            </a:r>
          </a:p>
        </c:rich>
      </c:tx>
      <c:layout/>
      <c:overlay val="0"/>
      <c:spPr>
        <a:prstGeom prst="rect">
          <a:avLst/>
        </a:prstGeom>
        <a:noFill/>
        <a:ln>
          <a:noFill/>
        </a:ln>
      </c:spPr>
    </c:title>
    <c:autoTitleDeleted val="0"/>
    <c:plotArea>
      <c:layout/>
      <c:barChart>
        <c:barDir val="col"/>
        <c:grouping val="clustered"/>
        <c:varyColors val="0"/>
        <c:ser>
          <c:idx val="0"/>
          <c:order val="0"/>
          <c:spPr>
            <a:prstGeom prst="rect">
              <a:avLst/>
            </a:prstGeom>
            <a:solidFill>
              <a:srgbClr val="FFC000"/>
            </a:solidFill>
            <a:ln>
              <a:noFill/>
              <a:bevel/>
            </a:ln>
          </c:spPr>
          <c:invertIfNegative val="0"/>
          <c:dPt>
            <c:idx val="2"/>
            <c:invertIfNegative val="0"/>
            <c:bubble3D val="0"/>
            <c:spPr>
              <a:prstGeom prst="rect">
                <a:avLst/>
              </a:prstGeom>
              <a:solidFill>
                <a:srgbClr val="92D050"/>
              </a:solidFill>
              <a:ln>
                <a:noFill/>
              </a:ln>
            </c:spPr>
            <c:extLst>
              <c:ext xmlns:c16="http://schemas.microsoft.com/office/drawing/2014/chart" uri="{C3380CC4-5D6E-409C-BE32-E72D297353CC}">
                <c16:uniqueId val="{00000001-90A1-4CBE-9858-797176E71AF1}"/>
              </c:ext>
            </c:extLst>
          </c:dPt>
          <c:dPt>
            <c:idx val="3"/>
            <c:invertIfNegative val="0"/>
            <c:bubble3D val="0"/>
            <c:spPr>
              <a:prstGeom prst="rect">
                <a:avLst/>
              </a:prstGeom>
              <a:solidFill>
                <a:srgbClr val="00B050"/>
              </a:solidFill>
              <a:ln>
                <a:noFill/>
              </a:ln>
            </c:spPr>
            <c:extLst>
              <c:ext xmlns:c16="http://schemas.microsoft.com/office/drawing/2014/chart" uri="{C3380CC4-5D6E-409C-BE32-E72D297353CC}">
                <c16:uniqueId val="{00000003-90A1-4CBE-9858-797176E71AF1}"/>
              </c:ext>
            </c:extLst>
          </c:dPt>
          <c:cat>
            <c:strRef>
              <c:f>MRR!$D$9:$G$9</c:f>
              <c:strCache>
                <c:ptCount val="4"/>
                <c:pt idx="0">
                  <c:v>Reine Entsorgung</c:v>
                </c:pt>
                <c:pt idx="1">
                  <c:v>Refurbish (ohne flüchtige/permanente Speicher)</c:v>
                </c:pt>
                <c:pt idx="2">
                  <c:v>Refurbish (ohne permanenten Speicher)</c:v>
                </c:pt>
                <c:pt idx="3">
                  <c:v>zerstörungsfreie Übergabe aller Komponenten</c:v>
                </c:pt>
              </c:strCache>
            </c:strRef>
          </c:cat>
          <c:val>
            <c:numRef>
              <c:f>MRR!$D$10:$G$10</c:f>
              <c:numCache>
                <c:formatCode>General</c:formatCode>
                <c:ptCount val="4"/>
                <c:pt idx="0">
                  <c:v>0</c:v>
                </c:pt>
                <c:pt idx="1">
                  <c:v>0.4</c:v>
                </c:pt>
                <c:pt idx="2">
                  <c:v>0.8</c:v>
                </c:pt>
                <c:pt idx="3">
                  <c:v>1</c:v>
                </c:pt>
              </c:numCache>
            </c:numRef>
          </c:val>
          <c:extLst>
            <c:ext xmlns:c16="http://schemas.microsoft.com/office/drawing/2014/chart" uri="{C3380CC4-5D6E-409C-BE32-E72D297353CC}">
              <c16:uniqueId val="{00000004-90A1-4CBE-9858-797176E71AF1}"/>
            </c:ext>
          </c:extLst>
        </c:ser>
        <c:dLbls>
          <c:showLegendKey val="0"/>
          <c:showVal val="0"/>
          <c:showCatName val="0"/>
          <c:showSerName val="0"/>
          <c:showPercent val="0"/>
          <c:showBubbleSize val="0"/>
        </c:dLbls>
        <c:gapWidth val="150"/>
        <c:axId val="683478112"/>
        <c:axId val="683481024"/>
      </c:barChart>
      <c:catAx>
        <c:axId val="683478112"/>
        <c:scaling>
          <c:orientation val="minMax"/>
        </c:scaling>
        <c:delete val="0"/>
        <c:axPos val="b"/>
        <c:majorGridlines>
          <c:spPr>
            <a:prstGeom prst="rect">
              <a:avLst/>
            </a:prstGeom>
            <a:ln w="9525" cap="flat" cmpd="sng" algn="ctr">
              <a:solidFill>
                <a:schemeClr val="tx1">
                  <a:lumMod val="15000"/>
                  <a:lumOff val="85000"/>
                </a:schemeClr>
              </a:solidFill>
              <a:round/>
            </a:ln>
          </c:spPr>
        </c:majorGridlines>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83481024"/>
        <c:crosses val="autoZero"/>
        <c:auto val="1"/>
        <c:lblAlgn val="ctr"/>
        <c:lblOffset val="100"/>
        <c:tickMarkSkip val="1"/>
        <c:noMultiLvlLbl val="1"/>
      </c:catAx>
      <c:valAx>
        <c:axId val="683481024"/>
        <c:scaling>
          <c:orientation val="minMax"/>
          <c:max val="1"/>
        </c:scaling>
        <c:delete val="0"/>
        <c:axPos val="l"/>
        <c:majorGridlines>
          <c:spPr>
            <a:prstGeom prst="rect">
              <a:avLst/>
            </a:prstGeom>
            <a:ln w="9525" cap="flat" cmpd="sng" algn="ctr">
              <a:solidFill>
                <a:schemeClr val="tx1">
                  <a:lumMod val="15000"/>
                  <a:lumOff val="85000"/>
                </a:schemeClr>
              </a:solidFill>
              <a:round/>
            </a:ln>
          </c:spPr>
        </c:majorGridlines>
        <c:title>
          <c:tx>
            <c:rich>
              <a:bodyPr rot="-5400000" spcFirstLastPara="1" vertOverflow="ellipsis" vert="horz" wrap="square" anchor="ctr" anchorCtr="1"/>
              <a:lstStyle/>
              <a:p>
                <a:pPr>
                  <a:defRPr sz="1000" b="0" i="0" u="none" strike="noStrike">
                    <a:solidFill>
                      <a:schemeClr val="tx1">
                        <a:lumMod val="65000"/>
                        <a:lumOff val="35000"/>
                      </a:schemeClr>
                    </a:solidFill>
                    <a:latin typeface="+mn-lt"/>
                    <a:ea typeface="+mn-ea"/>
                    <a:cs typeface="+mn-cs"/>
                  </a:defRPr>
                </a:pPr>
                <a:r>
                  <a:rPr lang="de-DE"/>
                  <a:t>Bewertungspunkte</a:t>
                </a:r>
              </a:p>
            </c:rich>
          </c:tx>
          <c:layout>
            <c:manualLayout>
              <c:xMode val="edge"/>
              <c:yMode val="edge"/>
              <c:x val="5.4945047021279017E-3"/>
              <c:y val="0.33593385182680385"/>
            </c:manualLayout>
          </c:layout>
          <c:overlay val="0"/>
          <c:spPr>
            <a:prstGeom prst="rect">
              <a:avLst/>
            </a:prstGeom>
            <a:noFill/>
            <a:ln>
              <a:noFill/>
            </a:ln>
          </c:spPr>
        </c:title>
        <c:numFmt formatCode="General" sourceLinked="1"/>
        <c:majorTickMark val="none"/>
        <c:minorTickMark val="none"/>
        <c:tickLblPos val="nextTo"/>
        <c:spPr>
          <a:prstGeom prst="rect">
            <a:avLst/>
          </a:prstGeom>
          <a:noFill/>
          <a:ln w="9525" cap="flat" cmpd="sng" algn="ctr">
            <a:solidFill>
              <a:schemeClr val="tx1">
                <a:lumMod val="25000"/>
                <a:lumOff val="75000"/>
              </a:schemeClr>
            </a:solidFill>
            <a:round/>
          </a:ln>
        </c:spPr>
        <c:txPr>
          <a:bodyPr rot="-60000000" spcFirstLastPara="1" vertOverflow="ellipsis" vert="horz" wrap="square" anchor="ctr" anchorCtr="1"/>
          <a:lstStyle/>
          <a:p>
            <a:pPr>
              <a:defRPr sz="900" b="0" i="0" u="none" strike="noStrike">
                <a:solidFill>
                  <a:schemeClr val="tx1">
                    <a:lumMod val="65000"/>
                    <a:lumOff val="35000"/>
                  </a:schemeClr>
                </a:solidFill>
                <a:latin typeface="+mn-lt"/>
                <a:ea typeface="+mn-ea"/>
                <a:cs typeface="+mn-cs"/>
              </a:defRPr>
            </a:pPr>
            <a:endParaRPr lang="de-DE"/>
          </a:p>
        </c:txPr>
        <c:crossAx val="683478112"/>
        <c:crosses val="autoZero"/>
        <c:crossBetween val="between"/>
        <c:majorUnit val="0.2"/>
      </c:valAx>
      <c:spPr>
        <a:prstGeom prst="rect">
          <a:avLst/>
        </a:prstGeom>
        <a:noFill/>
        <a:ln>
          <a:noFill/>
        </a:ln>
      </c:spPr>
    </c:plotArea>
    <c:plotVisOnly val="1"/>
    <c:dispBlanksAs val="gap"/>
    <c:showDLblsOverMax val="0"/>
  </c:chart>
  <c:spPr>
    <a:xfrm>
      <a:off x="0" y="0"/>
      <a:ext cx="0" cy="0"/>
    </a:xfrm>
    <a:prstGeom prst="rect">
      <a:avLst/>
    </a:prstGeom>
    <a:solidFill>
      <a:schemeClr val="bg1"/>
    </a:solidFill>
    <a:ln w="9525" cap="flat" cmpd="sng" algn="ctr">
      <a:solidFill>
        <a:schemeClr val="tx1">
          <a:lumMod val="15000"/>
          <a:lumOff val="85000"/>
        </a:schemeClr>
      </a:solidFill>
      <a:round/>
    </a:ln>
  </c:spPr>
  <c:txPr>
    <a:bodyPr/>
    <a:lstStyle/>
    <a:p>
      <a:pPr>
        <a:defRPr/>
      </a:pPr>
      <a:endParaRPr lang="de-DE"/>
    </a:p>
  </c:txPr>
  <c:printSettings>
    <c:headerFooter/>
    <c:pageMargins b="0.78740157499999996" l="0.7" r="0.7" t="0.78740157499999996"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 Id="rId9"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image" Target="../media/image2.png"/><Relationship Id="rId10" Type="http://schemas.openxmlformats.org/officeDocument/2006/relationships/image" Target="../media/image4.png"/><Relationship Id="rId4" Type="http://schemas.openxmlformats.org/officeDocument/2006/relationships/chart" Target="../charts/chart3.xml"/><Relationship Id="rId9"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152400</xdr:rowOff>
    </xdr:from>
    <xdr:to>
      <xdr:col>5</xdr:col>
      <xdr:colOff>0</xdr:colOff>
      <xdr:row>2</xdr:row>
      <xdr:rowOff>180975</xdr:rowOff>
    </xdr:to>
    <xdr:sp macro="" textlink="">
      <xdr:nvSpPr>
        <xdr:cNvPr id="4" name="Textfeld 1"/>
        <xdr:cNvSpPr/>
      </xdr:nvSpPr>
      <xdr:spPr bwMode="auto">
        <a:xfrm>
          <a:off x="1533526" y="152400"/>
          <a:ext cx="8715374" cy="409575"/>
        </a:xfrm>
        <a:prstGeom prst="rect">
          <a:avLst/>
        </a:prstGeom>
        <a:solidFill>
          <a:schemeClr val="bg2"/>
        </a:solid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defRPr/>
          </a:pPr>
          <a:r>
            <a:rPr lang="de-DE" sz="1400" b="1"/>
            <a:t>Fragebogen zur Bestimmung der Nachhaltigkeit Ihres Rechenzentrums</a:t>
          </a:r>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257174</xdr:colOff>
      <xdr:row>8</xdr:row>
      <xdr:rowOff>885825</xdr:rowOff>
    </xdr:from>
    <xdr:to>
      <xdr:col>2</xdr:col>
      <xdr:colOff>7124700</xdr:colOff>
      <xdr:row>8</xdr:row>
      <xdr:rowOff>3971925</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5381625</xdr:colOff>
      <xdr:row>8</xdr:row>
      <xdr:rowOff>1343025</xdr:rowOff>
    </xdr:from>
    <xdr:to>
      <xdr:col>2</xdr:col>
      <xdr:colOff>6305550</xdr:colOff>
      <xdr:row>8</xdr:row>
      <xdr:rowOff>3390900</xdr:rowOff>
    </xdr:to>
    <xdr:sp macro="" textlink="">
      <xdr:nvSpPr>
        <xdr:cNvPr id="5" name="Rechteck 2"/>
        <xdr:cNvSpPr/>
      </xdr:nvSpPr>
      <xdr:spPr bwMode="auto">
        <a:xfrm>
          <a:off x="7962900" y="5086350"/>
          <a:ext cx="923925" cy="2047875"/>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6305550</xdr:colOff>
      <xdr:row>8</xdr:row>
      <xdr:rowOff>1343025</xdr:rowOff>
    </xdr:from>
    <xdr:to>
      <xdr:col>2</xdr:col>
      <xdr:colOff>6924675</xdr:colOff>
      <xdr:row>8</xdr:row>
      <xdr:rowOff>3390900</xdr:rowOff>
    </xdr:to>
    <xdr:sp macro="" textlink="">
      <xdr:nvSpPr>
        <xdr:cNvPr id="6" name="Rechteck 4"/>
        <xdr:cNvSpPr/>
      </xdr:nvSpPr>
      <xdr:spPr bwMode="auto">
        <a:xfrm>
          <a:off x="8886825" y="5086350"/>
          <a:ext cx="619125" cy="2047875"/>
        </a:xfrm>
        <a:prstGeom prst="rect">
          <a:avLst/>
        </a:prstGeom>
        <a:solidFill>
          <a:srgbClr val="00B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oneCellAnchor>
    <xdr:from>
      <xdr:col>2</xdr:col>
      <xdr:colOff>4613243</xdr:colOff>
      <xdr:row>8</xdr:row>
      <xdr:rowOff>46513</xdr:rowOff>
    </xdr:from>
    <xdr:ext cx="2347694" cy="799706"/>
    <mc:AlternateContent xmlns:mc="http://schemas.openxmlformats.org/markup-compatibility/2006" xmlns:a14="http://schemas.microsoft.com/office/drawing/2010/main">
      <mc:Choice Requires="a14">
        <xdr:sp macro="" textlink="">
          <xdr:nvSpPr>
            <xdr:cNvPr id="7" name="Textfeld 5"/>
            <xdr:cNvSpPr/>
          </xdr:nvSpPr>
          <xdr:spPr bwMode="auto">
            <a:xfrm>
              <a:off x="7194518" y="3789838"/>
              <a:ext cx="2347694" cy="7997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mc:AlternateContent>
                <mc:Choice Requires="a14">
                  <a14:m>
                    <m:oMathPara xmlns:m="http://schemas.openxmlformats.org/officeDocument/2006/math">
                      <m:oMathParaPr>
                        <m:jc m:val="centerGroup"/>
                      </m:oMathParaPr>
                      <m:oMath xmlns:m="http://schemas.openxmlformats.org/officeDocument/2006/math">
                        <m:r>
                          <m:rPr>
                            <m:sty m:val="p"/>
                          </m:rPr>
                          <a:rPr lang="de-DE" sz="1100" b="0" i="0">
                            <a:latin typeface="Cambria Math"/>
                          </a:rPr>
                          <m:t>y</m:t>
                        </m:r>
                        <m:d>
                          <m:dPr>
                            <m:ctrlPr>
                              <a:rPr lang="de-DE" sz="1100" b="0" i="1">
                                <a:latin typeface="Cambria Math" panose="02040503050406030204" pitchFamily="18" charset="0"/>
                              </a:rPr>
                            </m:ctrlPr>
                          </m:dPr>
                          <m:e>
                            <m:r>
                              <m:rPr>
                                <m:sty m:val="p"/>
                              </m:rPr>
                              <a:rPr lang="de-DE" sz="1100" b="0" i="0">
                                <a:latin typeface="Cambria Math"/>
                              </a:rPr>
                              <m:t>SM</m:t>
                            </m:r>
                          </m:e>
                        </m:d>
                        <m:r>
                          <a:rPr lang="de-DE" sz="1100" b="0" i="0">
                            <a:latin typeface="Cambria Math"/>
                          </a:rPr>
                          <m:t>=</m:t>
                        </m:r>
                        <m:d>
                          <m:dPr>
                            <m:begChr m:val="{"/>
                            <m:endChr m:val="}"/>
                            <m:ctrlPr>
                              <a:rPr lang="de-DE" sz="1100" b="0" i="1">
                                <a:latin typeface="Cambria Math" panose="02040503050406030204" pitchFamily="18" charset="0"/>
                              </a:rPr>
                            </m:ctrlPr>
                          </m:dPr>
                          <m:e>
                            <m:eqArr>
                              <m:eqArrPr>
                                <m:ctrlPr>
                                  <a:rPr lang="de-DE" sz="1100" b="0" i="1">
                                    <a:solidFill>
                                      <a:schemeClr val="tx1"/>
                                    </a:solidFill>
                                    <a:latin typeface="Cambria Math" panose="02040503050406030204" pitchFamily="18" charset="0"/>
                                    <a:ea typeface="+mn-ea"/>
                                    <a:cs typeface="+mn-cs"/>
                                  </a:rPr>
                                </m:ctrlPr>
                              </m:eqArrPr>
                              <m:e>
                                <m:r>
                                  <a:rPr lang="de-DE" sz="1100" b="0" i="0">
                                    <a:solidFill>
                                      <a:schemeClr val="tx1"/>
                                    </a:solidFill>
                                    <a:latin typeface="Cambria Math"/>
                                    <a:ea typeface="+mn-ea"/>
                                    <a:cs typeface="+mn-cs"/>
                                  </a:rPr>
                                  <m:t>         0   </m:t>
                                </m:r>
                                <m:r>
                                  <m:rPr>
                                    <m:sty m:val="p"/>
                                  </m:rPr>
                                  <a:rPr lang="de-DE" sz="1100" b="0" i="0">
                                    <a:solidFill>
                                      <a:schemeClr val="tx1"/>
                                    </a:solidFill>
                                    <a:latin typeface="Cambria Math"/>
                                    <a:ea typeface="+mn-ea"/>
                                    <a:cs typeface="+mn-cs"/>
                                  </a:rPr>
                                  <m:t>wenn</m:t>
                                </m:r>
                                <m:r>
                                  <a:rPr lang="de-DE" sz="1100" b="0" i="0">
                                    <a:solidFill>
                                      <a:schemeClr val="tx1"/>
                                    </a:solidFill>
                                    <a:latin typeface="Cambria Math"/>
                                    <a:ea typeface="+mn-ea"/>
                                    <a:cs typeface="+mn-cs"/>
                                  </a:rPr>
                                  <m:t> 0≤</m:t>
                                </m:r>
                                <m:r>
                                  <m:rPr>
                                    <m:sty m:val="p"/>
                                  </m:rPr>
                                  <a:rPr lang="de-DE" sz="1100" b="0" i="0">
                                    <a:solidFill>
                                      <a:schemeClr val="tx1"/>
                                    </a:solidFill>
                                    <a:latin typeface="Cambria Math"/>
                                    <a:ea typeface="+mn-ea"/>
                                    <a:cs typeface="+mn-cs"/>
                                  </a:rPr>
                                  <m:t>SM</m:t>
                                </m:r>
                                <m:r>
                                  <a:rPr lang="de-DE" sz="1100" b="0" i="0">
                                    <a:solidFill>
                                      <a:schemeClr val="tx1"/>
                                    </a:solidFill>
                                    <a:latin typeface="Cambria Math"/>
                                    <a:ea typeface="+mn-ea"/>
                                    <a:cs typeface="+mn-cs"/>
                                  </a:rPr>
                                  <m:t>≤5</m:t>
                                </m:r>
                              </m:e>
                              <m:e>
                                <m:r>
                                  <a:rPr lang="de-DE" sz="1100" b="0" i="0">
                                    <a:solidFill>
                                      <a:schemeClr val="tx1"/>
                                    </a:solidFill>
                                    <a:latin typeface="Cambria Math"/>
                                    <a:ea typeface="+mn-ea"/>
                                    <a:cs typeface="+mn-cs"/>
                                  </a:rPr>
                                  <m:t>0,4 </m:t>
                                </m:r>
                                <m:r>
                                  <m:rPr>
                                    <m:sty m:val="p"/>
                                  </m:rPr>
                                  <a:rPr lang="de-DE" sz="1100" b="0" i="0">
                                    <a:solidFill>
                                      <a:schemeClr val="tx1"/>
                                    </a:solidFill>
                                    <a:latin typeface="Cambria Math"/>
                                    <a:ea typeface="+mn-ea"/>
                                    <a:cs typeface="+mn-cs"/>
                                  </a:rPr>
                                  <m:t>wenn</m:t>
                                </m:r>
                                <m:r>
                                  <a:rPr lang="de-DE" sz="1100" b="0" i="0">
                                    <a:solidFill>
                                      <a:schemeClr val="tx1"/>
                                    </a:solidFill>
                                    <a:latin typeface="Cambria Math"/>
                                    <a:ea typeface="+mn-ea"/>
                                    <a:cs typeface="+mn-cs"/>
                                  </a:rPr>
                                  <m:t> 5 &lt;</m:t>
                                </m:r>
                                <m:r>
                                  <m:rPr>
                                    <m:sty m:val="p"/>
                                  </m:rPr>
                                  <a:rPr lang="de-DE" sz="1100" b="0" i="0">
                                    <a:solidFill>
                                      <a:schemeClr val="tx1"/>
                                    </a:solidFill>
                                    <a:latin typeface="Cambria Math"/>
                                    <a:ea typeface="+mn-ea"/>
                                    <a:cs typeface="+mn-cs"/>
                                  </a:rPr>
                                  <m:t>SM</m:t>
                                </m:r>
                                <m:r>
                                  <a:rPr lang="de-DE" sz="1100" b="0" i="0">
                                    <a:solidFill>
                                      <a:schemeClr val="tx1"/>
                                    </a:solidFill>
                                    <a:latin typeface="Cambria Math"/>
                                    <a:ea typeface="+mn-ea"/>
                                    <a:cs typeface="+mn-cs"/>
                                  </a:rPr>
                                  <m:t>≤7</m:t>
                                </m:r>
                              </m:e>
                              <m:e>
                                <m:r>
                                  <a:rPr lang="de-DE" sz="1100" b="0" i="0">
                                    <a:solidFill>
                                      <a:schemeClr val="tx1"/>
                                    </a:solidFill>
                                    <a:latin typeface="Cambria Math"/>
                                    <a:ea typeface="+mn-ea"/>
                                    <a:cs typeface="+mn-cs"/>
                                  </a:rPr>
                                  <m:t>0,6 </m:t>
                                </m:r>
                                <m:r>
                                  <m:rPr>
                                    <m:sty m:val="p"/>
                                  </m:rPr>
                                  <a:rPr lang="de-DE" sz="1100" b="0" i="0">
                                    <a:solidFill>
                                      <a:schemeClr val="tx1"/>
                                    </a:solidFill>
                                    <a:latin typeface="Cambria Math"/>
                                    <a:ea typeface="+mn-ea"/>
                                    <a:cs typeface="+mn-cs"/>
                                  </a:rPr>
                                  <m:t>wenn</m:t>
                                </m:r>
                                <m:r>
                                  <a:rPr lang="de-DE" sz="1100" b="0" i="0">
                                    <a:solidFill>
                                      <a:schemeClr val="tx1"/>
                                    </a:solidFill>
                                    <a:latin typeface="Cambria Math"/>
                                    <a:ea typeface="+mn-ea"/>
                                    <a:cs typeface="+mn-cs"/>
                                  </a:rPr>
                                  <m:t> 7 &lt;</m:t>
                                </m:r>
                                <m:r>
                                  <m:rPr>
                                    <m:sty m:val="p"/>
                                  </m:rPr>
                                  <a:rPr lang="de-DE" sz="1100" b="0" i="0">
                                    <a:solidFill>
                                      <a:schemeClr val="tx1"/>
                                    </a:solidFill>
                                    <a:latin typeface="Cambria Math"/>
                                    <a:ea typeface="+mn-ea"/>
                                    <a:cs typeface="+mn-cs"/>
                                  </a:rPr>
                                  <m:t>SM</m:t>
                                </m:r>
                                <m:r>
                                  <a:rPr lang="de-DE" sz="1100" b="0" i="0">
                                    <a:solidFill>
                                      <a:schemeClr val="tx1"/>
                                    </a:solidFill>
                                    <a:latin typeface="Cambria Math"/>
                                    <a:ea typeface="+mn-ea"/>
                                    <a:cs typeface="+mn-cs"/>
                                  </a:rPr>
                                  <m:t>≤9</m:t>
                                </m:r>
                              </m:e>
                              <m:e>
                                <m:r>
                                  <a:rPr lang="de-DE" sz="1100" b="0" i="0">
                                    <a:solidFill>
                                      <a:schemeClr val="tx1"/>
                                    </a:solidFill>
                                    <a:latin typeface="Cambria Math"/>
                                    <a:ea typeface="+mn-ea"/>
                                    <a:cs typeface="+mn-cs"/>
                                  </a:rPr>
                                  <m:t>0,8 </m:t>
                                </m:r>
                                <m:r>
                                  <m:rPr>
                                    <m:sty m:val="p"/>
                                  </m:rPr>
                                  <a:rPr lang="de-DE" sz="1100" b="0" i="0">
                                    <a:solidFill>
                                      <a:schemeClr val="tx1"/>
                                    </a:solidFill>
                                    <a:latin typeface="Cambria Math"/>
                                    <a:ea typeface="+mn-ea"/>
                                    <a:cs typeface="+mn-cs"/>
                                  </a:rPr>
                                  <m:t>wenn</m:t>
                                </m:r>
                                <m:r>
                                  <a:rPr lang="de-DE" sz="1100" b="0" i="0">
                                    <a:solidFill>
                                      <a:schemeClr val="tx1"/>
                                    </a:solidFill>
                                    <a:latin typeface="Cambria Math"/>
                                    <a:ea typeface="+mn-ea"/>
                                    <a:cs typeface="+mn-cs"/>
                                  </a:rPr>
                                  <m:t> 9 &lt;</m:t>
                                </m:r>
                                <m:r>
                                  <m:rPr>
                                    <m:sty m:val="p"/>
                                  </m:rPr>
                                  <a:rPr lang="de-DE" sz="1100" b="0" i="0">
                                    <a:solidFill>
                                      <a:schemeClr val="tx1"/>
                                    </a:solidFill>
                                    <a:latin typeface="Cambria Math"/>
                                    <a:ea typeface="+mn-ea"/>
                                    <a:cs typeface="+mn-cs"/>
                                  </a:rPr>
                                  <m:t>SM</m:t>
                                </m:r>
                                <m:r>
                                  <a:rPr lang="de-DE" sz="1100" b="0" i="0">
                                    <a:solidFill>
                                      <a:schemeClr val="tx1"/>
                                    </a:solidFill>
                                    <a:latin typeface="Cambria Math"/>
                                    <a:ea typeface="+mn-ea"/>
                                    <a:cs typeface="+mn-cs"/>
                                  </a:rPr>
                                  <m:t>≤10,8</m:t>
                                </m:r>
                              </m:e>
                              <m:e>
                                <m:r>
                                  <a:rPr lang="de-DE" sz="1100" b="0" i="0">
                                    <a:solidFill>
                                      <a:schemeClr val="tx1"/>
                                    </a:solidFill>
                                    <a:latin typeface="Cambria Math"/>
                                    <a:ea typeface="+mn-ea"/>
                                    <a:cs typeface="+mn-cs"/>
                                  </a:rPr>
                                  <m:t>1 </m:t>
                                </m:r>
                                <m:r>
                                  <m:rPr>
                                    <m:sty m:val="p"/>
                                  </m:rPr>
                                  <a:rPr lang="de-DE" sz="1100" b="0" i="0">
                                    <a:solidFill>
                                      <a:schemeClr val="tx1"/>
                                    </a:solidFill>
                                    <a:latin typeface="Cambria Math"/>
                                    <a:ea typeface="+mn-ea"/>
                                    <a:cs typeface="+mn-cs"/>
                                  </a:rPr>
                                  <m:t>wenn</m:t>
                                </m:r>
                                <m:r>
                                  <a:rPr lang="de-DE" sz="1100" b="0" i="0">
                                    <a:solidFill>
                                      <a:schemeClr val="tx1"/>
                                    </a:solidFill>
                                    <a:latin typeface="Cambria Math"/>
                                    <a:ea typeface="+mn-ea"/>
                                    <a:cs typeface="+mn-cs"/>
                                  </a:rPr>
                                  <m:t> </m:t>
                                </m:r>
                                <m:r>
                                  <m:rPr>
                                    <m:sty m:val="p"/>
                                  </m:rPr>
                                  <a:rPr lang="de-DE" sz="1100" b="0" i="0">
                                    <a:solidFill>
                                      <a:schemeClr val="tx1"/>
                                    </a:solidFill>
                                    <a:latin typeface="Cambria Math"/>
                                    <a:ea typeface="+mn-ea"/>
                                    <a:cs typeface="+mn-cs"/>
                                  </a:rPr>
                                  <m:t>SM</m:t>
                                </m:r>
                                <m:r>
                                  <a:rPr lang="de-DE" sz="1100" b="0" i="0">
                                    <a:solidFill>
                                      <a:schemeClr val="tx1"/>
                                    </a:solidFill>
                                    <a:latin typeface="Cambria Math"/>
                                    <a:ea typeface="+mn-ea"/>
                                    <a:cs typeface="+mn-cs"/>
                                  </a:rPr>
                                  <m:t> &gt;10,8</m:t>
                                </m:r>
                              </m:e>
                            </m:eqArr>
                          </m:e>
                        </m:d>
                      </m:oMath>
                    </m:oMathPara>
                  </a14:m>
                </mc:Choice>
                <mc:Fallback xmlns="" xmlns:r="http://schemas.openxmlformats.org/officeDocument/2006/relationships" xmlns:m="http://schemas.openxmlformats.org/officeDocument/2006/math" xmlns:w="http://schemas.openxmlformats.org/wordprocessingml/2006/main"/>
              </mc:AlternateContent>
              <a:endParaRPr lang="de-DE" sz="1100" i="0"/>
            </a:p>
          </xdr:txBody>
        </xdr:sp>
      </mc:Choice>
      <mc:Fallback xmlns="">
        <xdr:sp macro="" textlink="">
          <xdr:nvSpPr>
            <xdr:cNvPr id="7" name="Textfeld 5"/>
            <xdr:cNvSpPr/>
          </xdr:nvSpPr>
          <xdr:spPr bwMode="auto">
            <a:xfrm>
              <a:off x="7194518" y="3789838"/>
              <a:ext cx="2347694" cy="7997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a:r>
                <a:rPr lang="de-DE" sz="1100" b="0" i="0">
                  <a:latin typeface="Cambria Math"/>
                </a:rPr>
                <a:t>y</a:t>
              </a:r>
              <a:r>
                <a:rPr lang="de-DE" sz="1100" b="0" i="0">
                  <a:latin typeface="Cambria Math" panose="02040503050406030204" pitchFamily="18" charset="0"/>
                </a:rPr>
                <a:t>(</a:t>
              </a:r>
              <a:r>
                <a:rPr lang="de-DE" sz="1100" b="0" i="0">
                  <a:latin typeface="Cambria Math"/>
                </a:rPr>
                <a:t>SM</a:t>
              </a:r>
              <a:r>
                <a:rPr lang="de-DE" sz="1100" b="0" i="0">
                  <a:latin typeface="Cambria Math" panose="02040503050406030204" pitchFamily="18" charset="0"/>
                </a:rPr>
                <a:t>)</a:t>
              </a:r>
              <a:r>
                <a:rPr lang="de-DE" sz="1100" b="0" i="0">
                  <a:latin typeface="Cambria Math"/>
                </a:rPr>
                <a:t>=</a:t>
              </a:r>
              <a:r>
                <a:rPr lang="de-DE" sz="1100" b="0" i="0">
                  <a:latin typeface="Cambria Math" panose="02040503050406030204" pitchFamily="18" charset="0"/>
                </a:rPr>
                <a:t>{</a:t>
              </a:r>
              <a:r>
                <a:rPr lang="de-DE" sz="1100" b="0" i="0">
                  <a:solidFill>
                    <a:schemeClr val="tx1"/>
                  </a:solidFill>
                  <a:latin typeface="Cambria Math" panose="02040503050406030204" pitchFamily="18" charset="0"/>
                  <a:ea typeface="+mn-ea"/>
                  <a:cs typeface="+mn-cs"/>
                </a:rPr>
                <a:t>█8(</a:t>
              </a:r>
              <a:r>
                <a:rPr lang="de-DE" sz="1100" b="0" i="0">
                  <a:solidFill>
                    <a:schemeClr val="tx1"/>
                  </a:solidFill>
                  <a:latin typeface="Cambria Math"/>
                  <a:ea typeface="+mn-ea"/>
                  <a:cs typeface="+mn-cs"/>
                </a:rPr>
                <a:t>         0   wenn 0≤SM≤5</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0,4 wenn 5 &lt;SM≤7</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0,6 wenn 7 &lt;SM≤9</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0,8 wenn 9 &lt;SM≤10,8</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1 wenn SM &gt;10,8</a:t>
              </a:r>
              <a:r>
                <a:rPr lang="de-DE" sz="1100" b="0" i="0">
                  <a:solidFill>
                    <a:schemeClr val="tx1"/>
                  </a:solidFill>
                  <a:latin typeface="Cambria Math" panose="02040503050406030204" pitchFamily="18" charset="0"/>
                  <a:ea typeface="+mn-ea"/>
                  <a:cs typeface="+mn-cs"/>
                </a:rPr>
                <a:t>)}</a:t>
              </a:r>
              <a:endParaRPr lang="de-DE" sz="1100" i="0"/>
            </a:p>
          </xdr:txBody>
        </xdr:sp>
      </mc:Fallback>
    </mc:AlternateContent>
    <xdr:clientData/>
  </xdr:oneCellAnchor>
  <xdr:twoCellAnchor editAs="oneCell">
    <xdr:from>
      <xdr:col>2</xdr:col>
      <xdr:colOff>771525</xdr:colOff>
      <xdr:row>8</xdr:row>
      <xdr:rowOff>1343025</xdr:rowOff>
    </xdr:from>
    <xdr:to>
      <xdr:col>2</xdr:col>
      <xdr:colOff>3324225</xdr:colOff>
      <xdr:row>8</xdr:row>
      <xdr:rowOff>3390900</xdr:rowOff>
    </xdr:to>
    <xdr:sp macro="" textlink="">
      <xdr:nvSpPr>
        <xdr:cNvPr id="8" name="Rechteck 7"/>
        <xdr:cNvSpPr/>
      </xdr:nvSpPr>
      <xdr:spPr bwMode="auto">
        <a:xfrm>
          <a:off x="3352800" y="5086350"/>
          <a:ext cx="2552700" cy="2047875"/>
        </a:xfrm>
        <a:prstGeom prst="rect">
          <a:avLst/>
        </a:prstGeom>
        <a:solidFill>
          <a:srgbClr val="FF0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161924</xdr:colOff>
      <xdr:row>5</xdr:row>
      <xdr:rowOff>47625</xdr:rowOff>
    </xdr:from>
    <xdr:to>
      <xdr:col>2</xdr:col>
      <xdr:colOff>2428198</xdr:colOff>
      <xdr:row>5</xdr:row>
      <xdr:rowOff>464613</xdr:rowOff>
    </xdr:to>
    <mc:AlternateContent xmlns:mc="http://schemas.openxmlformats.org/markup-compatibility/2006" xmlns:a14="http://schemas.microsoft.com/office/drawing/2010/main">
      <mc:Choice Requires="a14">
        <xdr:sp macro="" textlink="">
          <xdr:nvSpPr>
            <xdr:cNvPr id="9" name="Textfeld 5"/>
            <xdr:cNvSpPr/>
          </xdr:nvSpPr>
          <xdr:spPr bwMode="auto">
            <a:xfrm>
              <a:off x="2743200" y="1790700"/>
              <a:ext cx="2266273" cy="4169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marL="0" indent="0" algn="ctr">
                <a:defRPr/>
              </a:pPr>
              <a:r>
                <a:rPr lang="de-DE" sz="1600" i="0">
                  <a:solidFill>
                    <a:schemeClr val="tx1"/>
                  </a:solidFill>
                  <a:latin typeface="+mn-lt"/>
                  <a:ea typeface="+mn-ea"/>
                  <a:cs typeface="+mn-cs"/>
                </a:rPr>
                <a:t>SM </a:t>
              </a:r>
              <mc:AlternateContent>
                <mc:Choice Requires="a14">
                  <a14:m>
                    <m:oMath xmlns:m="http://schemas.openxmlformats.org/officeDocument/2006/math">
                      <m:r>
                        <a:rPr lang="de-DE" sz="1600" i="0">
                          <a:solidFill>
                            <a:schemeClr val="tx1"/>
                          </a:solidFill>
                          <a:latin typeface="Cambria Math"/>
                          <a:ea typeface="+mn-ea"/>
                          <a:cs typeface="+mn-cs"/>
                        </a:rPr>
                        <m:t>= </m:t>
                      </m:r>
                      <m:f>
                        <m:fPr>
                          <m:ctrlPr>
                            <a:rPr lang="de-DE" sz="1600" i="1">
                              <a:solidFill>
                                <a:schemeClr val="tx1"/>
                              </a:solidFill>
                              <a:latin typeface="Cambria Math" panose="02040503050406030204" pitchFamily="18" charset="0"/>
                              <a:ea typeface="+mn-ea"/>
                              <a:cs typeface="+mn-cs"/>
                            </a:rPr>
                          </m:ctrlPr>
                        </m:fPr>
                        <m:num>
                          <m:nary>
                            <m:naryPr>
                              <m:chr m:val="∑"/>
                              <m:ctrlPr>
                                <a:rPr lang="de-DE" sz="1600" i="1">
                                  <a:solidFill>
                                    <a:schemeClr val="tx1"/>
                                  </a:solidFill>
                                  <a:latin typeface="Cambria Math" panose="02040503050406030204" pitchFamily="18" charset="0"/>
                                  <a:ea typeface="+mn-ea"/>
                                  <a:cs typeface="+mn-cs"/>
                                </a:rPr>
                              </m:ctrlPr>
                            </m:naryPr>
                            <m:sub>
                              <m:r>
                                <m:rPr>
                                  <m:brk m:alnAt="23"/>
                                </m:rPr>
                                <a:rPr lang="de-DE" sz="1600" b="0" i="1">
                                  <a:solidFill>
                                    <a:schemeClr val="tx1"/>
                                  </a:solidFill>
                                  <a:latin typeface="Cambria Math"/>
                                  <a:ea typeface="+mn-ea"/>
                                  <a:cs typeface="+mn-cs"/>
                                </a:rPr>
                                <m:t> </m:t>
                              </m:r>
                            </m:sub>
                            <m:sup>
                              <m:r>
                                <a:rPr lang="de-DE" sz="1600" b="0" i="1">
                                  <a:solidFill>
                                    <a:schemeClr val="tx1"/>
                                  </a:solidFill>
                                  <a:latin typeface="Cambria Math"/>
                                  <a:ea typeface="+mn-ea"/>
                                  <a:cs typeface="+mn-cs"/>
                                </a:rPr>
                                <m:t> </m:t>
                              </m:r>
                            </m:sup>
                            <m:e>
                              <m:r>
                                <a:rPr lang="de-DE" sz="1600" b="0" i="1">
                                  <a:solidFill>
                                    <a:schemeClr val="tx1"/>
                                  </a:solidFill>
                                  <a:latin typeface="Cambria Math"/>
                                  <a:ea typeface="+mn-ea"/>
                                  <a:cs typeface="+mn-cs"/>
                                </a:rPr>
                                <m:t>𝐵𝑍𝐽</m:t>
                              </m:r>
                            </m:e>
                          </m:nary>
                        </m:num>
                        <m:den>
                          <m:nary>
                            <m:naryPr>
                              <m:chr m:val="∑"/>
                              <m:ctrlPr>
                                <a:rPr lang="de-DE" sz="1600" b="0" i="1">
                                  <a:solidFill>
                                    <a:schemeClr val="tx1"/>
                                  </a:solidFill>
                                  <a:latin typeface="Cambria Math" panose="02040503050406030204" pitchFamily="18" charset="0"/>
                                  <a:ea typeface="+mn-ea"/>
                                  <a:cs typeface="+mn-cs"/>
                                </a:rPr>
                              </m:ctrlPr>
                            </m:naryPr>
                            <m:sub>
                              <m:r>
                                <m:rPr>
                                  <m:brk m:alnAt="23"/>
                                </m:rPr>
                                <a:rPr lang="de-DE" sz="1600" b="0" i="1">
                                  <a:solidFill>
                                    <a:schemeClr val="tx1"/>
                                  </a:solidFill>
                                  <a:latin typeface="Cambria Math"/>
                                  <a:ea typeface="+mn-ea"/>
                                  <a:cs typeface="+mn-cs"/>
                                </a:rPr>
                                <m:t> </m:t>
                              </m:r>
                            </m:sub>
                            <m:sup>
                              <m:r>
                                <a:rPr lang="de-DE" sz="1600" b="0" i="1">
                                  <a:solidFill>
                                    <a:schemeClr val="tx1"/>
                                  </a:solidFill>
                                  <a:latin typeface="Cambria Math"/>
                                  <a:ea typeface="+mn-ea"/>
                                  <a:cs typeface="+mn-cs"/>
                                </a:rPr>
                                <m:t>  </m:t>
                              </m:r>
                            </m:sup>
                            <m:e>
                              <m:r>
                                <a:rPr lang="de-DE" sz="1600" b="0" i="1">
                                  <a:solidFill>
                                    <a:schemeClr val="tx1"/>
                                  </a:solidFill>
                                  <a:latin typeface="Cambria Math"/>
                                  <a:ea typeface="+mn-ea"/>
                                  <a:cs typeface="+mn-cs"/>
                                </a:rPr>
                                <m:t>𝑀𝑖𝑡𝑎𝑟𝑏𝑒𝑖𝑡𝑒𝑟</m:t>
                              </m:r>
                            </m:e>
                          </m:nary>
                        </m:den>
                      </m:f>
                    </m:oMath>
                  </a14:m>
                </mc:Choice>
                <mc:Fallback xmlns="" xmlns:r="http://schemas.openxmlformats.org/officeDocument/2006/relationships" xmlns:m="http://schemas.openxmlformats.org/officeDocument/2006/math" xmlns:w="http://schemas.openxmlformats.org/wordprocessingml/2006/main"/>
              </mc:AlternateContent>
              <a:r>
                <a:rPr lang="de-DE" sz="1600" i="0">
                  <a:solidFill>
                    <a:schemeClr val="tx1"/>
                  </a:solidFill>
                  <a:latin typeface="+mn-lt"/>
                  <a:ea typeface="+mn-ea"/>
                  <a:cs typeface="+mn-cs"/>
                </a:rPr>
                <a:t> </a:t>
              </a:r>
              <a:endParaRPr/>
            </a:p>
          </xdr:txBody>
        </xdr:sp>
      </mc:Choice>
      <mc:Fallback xmlns="">
        <xdr:sp macro="" textlink="">
          <xdr:nvSpPr>
            <xdr:cNvPr id="9" name="Textfeld 5"/>
            <xdr:cNvSpPr/>
          </xdr:nvSpPr>
          <xdr:spPr bwMode="auto">
            <a:xfrm>
              <a:off x="2743200" y="1790700"/>
              <a:ext cx="2266273" cy="4169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marL="0" indent="0" algn="ctr">
                <a:defRPr/>
              </a:pPr>
              <a:r>
                <a:rPr lang="de-DE" sz="1600" i="0">
                  <a:solidFill>
                    <a:schemeClr val="tx1"/>
                  </a:solidFill>
                  <a:latin typeface="+mn-lt"/>
                  <a:ea typeface="+mn-ea"/>
                  <a:cs typeface="+mn-cs"/>
                </a:rPr>
                <a:t>SM </a:t>
              </a:r>
              <a:r>
                <a:rPr lang="de-DE" sz="1600" i="0">
                  <a:solidFill>
                    <a:schemeClr val="tx1"/>
                  </a:solidFill>
                  <a:latin typeface="Cambria Math"/>
                  <a:ea typeface="+mn-ea"/>
                  <a:cs typeface="+mn-cs"/>
                </a:rPr>
                <a:t>= </a:t>
              </a:r>
              <a:r>
                <a:rPr lang="de-DE" sz="1600" i="0">
                  <a:solidFill>
                    <a:schemeClr val="tx1"/>
                  </a:solidFill>
                  <a:latin typeface="Cambria Math" panose="02040503050406030204" pitchFamily="18" charset="0"/>
                  <a:ea typeface="+mn-ea"/>
                  <a:cs typeface="+mn-cs"/>
                </a:rPr>
                <a:t> (∑</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 </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 </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𝐵𝑍𝐽</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 </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  </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𝑀𝑖𝑡𝑎𝑟𝑏𝑒𝑖𝑡𝑒𝑟</a:t>
              </a:r>
              <a:r>
                <a:rPr lang="de-DE" sz="1600" b="0" i="0">
                  <a:solidFill>
                    <a:schemeClr val="tx1"/>
                  </a:solidFill>
                  <a:latin typeface="Cambria Math" panose="02040503050406030204" pitchFamily="18" charset="0"/>
                  <a:ea typeface="+mn-ea"/>
                  <a:cs typeface="+mn-cs"/>
                </a:rPr>
                <a:t>)</a:t>
              </a:r>
              <a:r>
                <a:rPr lang="de-DE" sz="1600" i="0">
                  <a:solidFill>
                    <a:schemeClr val="tx1"/>
                  </a:solidFill>
                  <a:latin typeface="+mn-lt"/>
                  <a:ea typeface="+mn-ea"/>
                  <a:cs typeface="+mn-cs"/>
                </a:rPr>
                <a:t> </a:t>
              </a:r>
              <a:endParaRPr/>
            </a:p>
          </xdr:txBody>
        </xdr:sp>
      </mc:Fallback>
    </mc:AlternateContent>
    <xdr:clientData/>
  </xdr:twoCellAnchor>
  <xdr:twoCellAnchor editAs="oneCell">
    <xdr:from>
      <xdr:col>2</xdr:col>
      <xdr:colOff>3333748</xdr:colOff>
      <xdr:row>8</xdr:row>
      <xdr:rowOff>1343025</xdr:rowOff>
    </xdr:from>
    <xdr:to>
      <xdr:col>2</xdr:col>
      <xdr:colOff>4352924</xdr:colOff>
      <xdr:row>8</xdr:row>
      <xdr:rowOff>3390900</xdr:rowOff>
    </xdr:to>
    <xdr:sp macro="" textlink="">
      <xdr:nvSpPr>
        <xdr:cNvPr id="10" name="Rechteck 9"/>
        <xdr:cNvSpPr/>
      </xdr:nvSpPr>
      <xdr:spPr bwMode="auto">
        <a:xfrm>
          <a:off x="5915024" y="5086350"/>
          <a:ext cx="1019174" cy="2047875"/>
        </a:xfrm>
        <a:prstGeom prst="rect">
          <a:avLst/>
        </a:prstGeom>
        <a:solidFill>
          <a:srgbClr val="FFC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4352925</xdr:colOff>
      <xdr:row>8</xdr:row>
      <xdr:rowOff>1343025</xdr:rowOff>
    </xdr:from>
    <xdr:to>
      <xdr:col>2</xdr:col>
      <xdr:colOff>5391150</xdr:colOff>
      <xdr:row>8</xdr:row>
      <xdr:rowOff>3390900</xdr:rowOff>
    </xdr:to>
    <xdr:sp macro="" textlink="">
      <xdr:nvSpPr>
        <xdr:cNvPr id="11" name="Rechteck 10"/>
        <xdr:cNvSpPr/>
      </xdr:nvSpPr>
      <xdr:spPr bwMode="auto">
        <a:xfrm>
          <a:off x="6934200" y="5086350"/>
          <a:ext cx="1038225" cy="2047875"/>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119061</xdr:colOff>
      <xdr:row>4</xdr:row>
      <xdr:rowOff>95250</xdr:rowOff>
    </xdr:from>
    <xdr:to>
      <xdr:col>9</xdr:col>
      <xdr:colOff>3486150</xdr:colOff>
      <xdr:row>27</xdr:row>
      <xdr:rowOff>85725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35</xdr:row>
      <xdr:rowOff>85725</xdr:rowOff>
    </xdr:from>
    <xdr:to>
      <xdr:col>9</xdr:col>
      <xdr:colOff>3495675</xdr:colOff>
      <xdr:row>58</xdr:row>
      <xdr:rowOff>85725</xdr:rowOff>
    </xdr:to>
    <xdr:graphicFrame macro="">
      <xdr:nvGraphicFramePr>
        <xdr:cNvPr id="5"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114300</xdr:colOff>
      <xdr:row>64</xdr:row>
      <xdr:rowOff>57150</xdr:rowOff>
    </xdr:from>
    <xdr:to>
      <xdr:col>9</xdr:col>
      <xdr:colOff>3495675</xdr:colOff>
      <xdr:row>87</xdr:row>
      <xdr:rowOff>47625</xdr:rowOff>
    </xdr:to>
    <xdr:graphicFrame macro="">
      <xdr:nvGraphicFramePr>
        <xdr:cNvPr id="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3305175</xdr:colOff>
      <xdr:row>4</xdr:row>
      <xdr:rowOff>114300</xdr:rowOff>
    </xdr:from>
    <xdr:to>
      <xdr:col>15</xdr:col>
      <xdr:colOff>400774</xdr:colOff>
      <xdr:row>26</xdr:row>
      <xdr:rowOff>98424</xdr:rowOff>
    </xdr:to>
    <xdr:graphicFrame macro="">
      <xdr:nvGraphicFramePr>
        <xdr:cNvPr id="7"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3524250</xdr:colOff>
      <xdr:row>35</xdr:row>
      <xdr:rowOff>171450</xdr:rowOff>
    </xdr:from>
    <xdr:to>
      <xdr:col>15</xdr:col>
      <xdr:colOff>619126</xdr:colOff>
      <xdr:row>57</xdr:row>
      <xdr:rowOff>161924</xdr:rowOff>
    </xdr:to>
    <xdr:graphicFrame macro="">
      <xdr:nvGraphicFramePr>
        <xdr:cNvPr id="8"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3390900</xdr:colOff>
      <xdr:row>65</xdr:row>
      <xdr:rowOff>66675</xdr:rowOff>
    </xdr:from>
    <xdr:to>
      <xdr:col>15</xdr:col>
      <xdr:colOff>490479</xdr:colOff>
      <xdr:row>87</xdr:row>
      <xdr:rowOff>57150</xdr:rowOff>
    </xdr:to>
    <xdr:graphicFrame macro="">
      <xdr:nvGraphicFramePr>
        <xdr:cNvPr id="9"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152400</xdr:colOff>
      <xdr:row>92</xdr:row>
      <xdr:rowOff>76200</xdr:rowOff>
    </xdr:from>
    <xdr:to>
      <xdr:col>12</xdr:col>
      <xdr:colOff>104775</xdr:colOff>
      <xdr:row>114</xdr:row>
      <xdr:rowOff>85725</xdr:rowOff>
    </xdr:to>
    <xdr:graphicFrame macro="">
      <xdr:nvGraphicFramePr>
        <xdr:cNvPr id="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4</xdr:col>
      <xdr:colOff>0</xdr:colOff>
      <xdr:row>122</xdr:row>
      <xdr:rowOff>47625</xdr:rowOff>
    </xdr:from>
    <xdr:to>
      <xdr:col>12</xdr:col>
      <xdr:colOff>0</xdr:colOff>
      <xdr:row>144</xdr:row>
      <xdr:rowOff>133350</xdr:rowOff>
    </xdr:to>
    <xdr:graphicFrame macro="">
      <xdr:nvGraphicFramePr>
        <xdr:cNvPr id="1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0</xdr:colOff>
      <xdr:row>151</xdr:row>
      <xdr:rowOff>0</xdr:rowOff>
    </xdr:from>
    <xdr:to>
      <xdr:col>12</xdr:col>
      <xdr:colOff>0</xdr:colOff>
      <xdr:row>175</xdr:row>
      <xdr:rowOff>19050</xdr:rowOff>
    </xdr:to>
    <xdr:graphicFrame macro="">
      <xdr:nvGraphicFramePr>
        <xdr:cNvPr id="1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85725</xdr:colOff>
      <xdr:row>35</xdr:row>
      <xdr:rowOff>19049</xdr:rowOff>
    </xdr:from>
    <xdr:to>
      <xdr:col>14</xdr:col>
      <xdr:colOff>714375</xdr:colOff>
      <xdr:row>42</xdr:row>
      <xdr:rowOff>152399</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105375</xdr:colOff>
      <xdr:row>35</xdr:row>
      <xdr:rowOff>29177</xdr:rowOff>
    </xdr:from>
    <xdr:to>
      <xdr:col>6</xdr:col>
      <xdr:colOff>610201</xdr:colOff>
      <xdr:row>42</xdr:row>
      <xdr:rowOff>173982</xdr:rowOff>
    </xdr:to>
    <xdr:graphicFrame macro="">
      <xdr:nvGraphicFramePr>
        <xdr:cNvPr id="5"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315530</xdr:colOff>
      <xdr:row>38</xdr:row>
      <xdr:rowOff>130697</xdr:rowOff>
    </xdr:from>
    <xdr:to>
      <xdr:col>0</xdr:col>
      <xdr:colOff>613251</xdr:colOff>
      <xdr:row>40</xdr:row>
      <xdr:rowOff>46900</xdr:rowOff>
    </xdr:to>
    <xdr:pic>
      <xdr:nvPicPr>
        <xdr:cNvPr id="6" name="Grafik 15" descr="Bildergebnis für eco icon png"/>
        <xdr:cNvPicPr>
          <a:picLocks noChangeAspect="1" noChangeArrowheads="1"/>
        </xdr:cNvPicPr>
      </xdr:nvPicPr>
      <xdr:blipFill>
        <a:blip xmlns:r="http://schemas.openxmlformats.org/officeDocument/2006/relationships" r:embed="rId3"/>
        <a:stretch/>
      </xdr:blipFill>
      <xdr:spPr bwMode="auto">
        <a:xfrm>
          <a:off x="315530" y="6664847"/>
          <a:ext cx="297721" cy="297204"/>
        </a:xfrm>
        <a:prstGeom prst="rect">
          <a:avLst/>
        </a:prstGeom>
        <a:noFill/>
      </xdr:spPr>
    </xdr:pic>
    <xdr:clientData/>
  </xdr:twoCellAnchor>
  <xdr:twoCellAnchor editAs="oneCell">
    <xdr:from>
      <xdr:col>0</xdr:col>
      <xdr:colOff>157463</xdr:colOff>
      <xdr:row>45</xdr:row>
      <xdr:rowOff>12659</xdr:rowOff>
    </xdr:from>
    <xdr:to>
      <xdr:col>6</xdr:col>
      <xdr:colOff>652762</xdr:colOff>
      <xdr:row>52</xdr:row>
      <xdr:rowOff>179165</xdr:rowOff>
    </xdr:to>
    <xdr:graphicFrame macro="">
      <xdr:nvGraphicFramePr>
        <xdr:cNvPr id="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357489</xdr:colOff>
      <xdr:row>48</xdr:row>
      <xdr:rowOff>136485</xdr:rowOff>
    </xdr:from>
    <xdr:to>
      <xdr:col>0</xdr:col>
      <xdr:colOff>643239</xdr:colOff>
      <xdr:row>50</xdr:row>
      <xdr:rowOff>41235</xdr:rowOff>
    </xdr:to>
    <xdr:pic>
      <xdr:nvPicPr>
        <xdr:cNvPr id="8" name="Grafik 11" descr="Bildergebnis für human icon png"/>
        <xdr:cNvPicPr>
          <a:picLocks noChangeAspect="1" noChangeArrowheads="1"/>
        </xdr:cNvPicPr>
      </xdr:nvPicPr>
      <xdr:blipFill>
        <a:blip xmlns:r="http://schemas.openxmlformats.org/officeDocument/2006/relationships" r:embed="rId5"/>
        <a:stretch/>
      </xdr:blipFill>
      <xdr:spPr bwMode="auto">
        <a:xfrm>
          <a:off x="357488" y="8575635"/>
          <a:ext cx="285750" cy="285750"/>
        </a:xfrm>
        <a:prstGeom prst="rect">
          <a:avLst/>
        </a:prstGeom>
        <a:noFill/>
      </xdr:spPr>
    </xdr:pic>
    <xdr:clientData/>
  </xdr:twoCellAnchor>
  <xdr:twoCellAnchor editAs="oneCell">
    <xdr:from>
      <xdr:col>0</xdr:col>
      <xdr:colOff>83313</xdr:colOff>
      <xdr:row>55</xdr:row>
      <xdr:rowOff>121172</xdr:rowOff>
    </xdr:from>
    <xdr:to>
      <xdr:col>6</xdr:col>
      <xdr:colOff>581024</xdr:colOff>
      <xdr:row>63</xdr:row>
      <xdr:rowOff>97179</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324332</xdr:colOff>
      <xdr:row>59</xdr:row>
      <xdr:rowOff>48682</xdr:rowOff>
    </xdr:from>
    <xdr:to>
      <xdr:col>0</xdr:col>
      <xdr:colOff>613699</xdr:colOff>
      <xdr:row>60</xdr:row>
      <xdr:rowOff>150340</xdr:rowOff>
    </xdr:to>
    <xdr:pic>
      <xdr:nvPicPr>
        <xdr:cNvPr id="10" name="Grafik 17" descr="Bildergebnis für economic icon png"/>
        <xdr:cNvPicPr>
          <a:picLocks noChangeAspect="1" noChangeArrowheads="1"/>
        </xdr:cNvPicPr>
      </xdr:nvPicPr>
      <xdr:blipFill>
        <a:blip xmlns:r="http://schemas.openxmlformats.org/officeDocument/2006/relationships" r:embed="rId7"/>
        <a:stretch/>
      </xdr:blipFill>
      <xdr:spPr bwMode="auto">
        <a:xfrm>
          <a:off x="324332" y="10583332"/>
          <a:ext cx="289367" cy="292158"/>
        </a:xfrm>
        <a:prstGeom prst="rect">
          <a:avLst/>
        </a:prstGeom>
        <a:noFill/>
      </xdr:spPr>
    </xdr:pic>
    <xdr:clientData/>
  </xdr:twoCellAnchor>
  <xdr:twoCellAnchor editAs="oneCell">
    <xdr:from>
      <xdr:col>7</xdr:col>
      <xdr:colOff>57150</xdr:colOff>
      <xdr:row>45</xdr:row>
      <xdr:rowOff>9525</xdr:rowOff>
    </xdr:from>
    <xdr:to>
      <xdr:col>14</xdr:col>
      <xdr:colOff>685800</xdr:colOff>
      <xdr:row>52</xdr:row>
      <xdr:rowOff>152400</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7</xdr:col>
      <xdr:colOff>38100</xdr:colOff>
      <xdr:row>55</xdr:row>
      <xdr:rowOff>114300</xdr:rowOff>
    </xdr:from>
    <xdr:to>
      <xdr:col>14</xdr:col>
      <xdr:colOff>666750</xdr:colOff>
      <xdr:row>63</xdr:row>
      <xdr:rowOff>66675</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7</xdr:col>
      <xdr:colOff>361950</xdr:colOff>
      <xdr:row>38</xdr:row>
      <xdr:rowOff>133350</xdr:rowOff>
    </xdr:from>
    <xdr:to>
      <xdr:col>7</xdr:col>
      <xdr:colOff>561975</xdr:colOff>
      <xdr:row>40</xdr:row>
      <xdr:rowOff>3686</xdr:rowOff>
    </xdr:to>
    <xdr:pic>
      <xdr:nvPicPr>
        <xdr:cNvPr id="13" name="Grafik 19" descr="Bildergebnis für gps png"/>
        <xdr:cNvPicPr>
          <a:picLocks noChangeAspect="1" noChangeArrowheads="1"/>
        </xdr:cNvPicPr>
      </xdr:nvPicPr>
      <xdr:blipFill>
        <a:blip xmlns:r="http://schemas.openxmlformats.org/officeDocument/2006/relationships" r:embed="rId10"/>
        <a:stretch/>
      </xdr:blipFill>
      <xdr:spPr bwMode="auto">
        <a:xfrm>
          <a:off x="7867649" y="6667500"/>
          <a:ext cx="200025" cy="251337"/>
        </a:xfrm>
        <a:prstGeom prst="rect">
          <a:avLst/>
        </a:prstGeom>
        <a:noFill/>
      </xdr:spPr>
    </xdr:pic>
    <xdr:clientData/>
  </xdr:twoCellAnchor>
  <xdr:twoCellAnchor editAs="oneCell">
    <xdr:from>
      <xdr:col>7</xdr:col>
      <xdr:colOff>352424</xdr:colOff>
      <xdr:row>48</xdr:row>
      <xdr:rowOff>142875</xdr:rowOff>
    </xdr:from>
    <xdr:to>
      <xdr:col>7</xdr:col>
      <xdr:colOff>552449</xdr:colOff>
      <xdr:row>50</xdr:row>
      <xdr:rowOff>13212</xdr:rowOff>
    </xdr:to>
    <xdr:pic>
      <xdr:nvPicPr>
        <xdr:cNvPr id="14" name="Grafik 24" descr="Bildergebnis für gps png"/>
        <xdr:cNvPicPr>
          <a:picLocks noChangeAspect="1" noChangeArrowheads="1"/>
        </xdr:cNvPicPr>
      </xdr:nvPicPr>
      <xdr:blipFill>
        <a:blip xmlns:r="http://schemas.openxmlformats.org/officeDocument/2006/relationships" r:embed="rId10"/>
        <a:stretch/>
      </xdr:blipFill>
      <xdr:spPr bwMode="auto">
        <a:xfrm>
          <a:off x="7858125" y="8582025"/>
          <a:ext cx="200025" cy="251337"/>
        </a:xfrm>
        <a:prstGeom prst="rect">
          <a:avLst/>
        </a:prstGeom>
        <a:noFill/>
      </xdr:spPr>
    </xdr:pic>
    <xdr:clientData/>
  </xdr:twoCellAnchor>
  <xdr:twoCellAnchor editAs="oneCell">
    <xdr:from>
      <xdr:col>7</xdr:col>
      <xdr:colOff>342900</xdr:colOff>
      <xdr:row>59</xdr:row>
      <xdr:rowOff>47625</xdr:rowOff>
    </xdr:from>
    <xdr:to>
      <xdr:col>7</xdr:col>
      <xdr:colOff>542925</xdr:colOff>
      <xdr:row>60</xdr:row>
      <xdr:rowOff>108462</xdr:rowOff>
    </xdr:to>
    <xdr:pic>
      <xdr:nvPicPr>
        <xdr:cNvPr id="15" name="Grafik 25" descr="Bildergebnis für gps png"/>
        <xdr:cNvPicPr>
          <a:picLocks noChangeAspect="1" noChangeArrowheads="1"/>
        </xdr:cNvPicPr>
      </xdr:nvPicPr>
      <xdr:blipFill>
        <a:blip xmlns:r="http://schemas.openxmlformats.org/officeDocument/2006/relationships" r:embed="rId10"/>
        <a:stretch/>
      </xdr:blipFill>
      <xdr:spPr bwMode="auto">
        <a:xfrm>
          <a:off x="7848600" y="10582275"/>
          <a:ext cx="200025" cy="25133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365093</xdr:colOff>
      <xdr:row>5</xdr:row>
      <xdr:rowOff>103663</xdr:rowOff>
    </xdr:from>
    <xdr:ext cx="901914" cy="344582"/>
    <mc:AlternateContent xmlns:mc="http://schemas.openxmlformats.org/markup-compatibility/2006" xmlns:a14="http://schemas.microsoft.com/office/drawing/2010/main">
      <mc:Choice Requires="a14">
        <xdr:sp macro="" textlink="">
          <xdr:nvSpPr>
            <xdr:cNvPr id="4" name="Textfeld 1"/>
            <xdr:cNvSpPr/>
          </xdr:nvSpPr>
          <xdr:spPr bwMode="auto">
            <a:xfrm>
              <a:off x="2905093" y="1585330"/>
              <a:ext cx="901914" cy="34458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mc:AlternateContent>
                <mc:Choice Requires="a14">
                  <a14:m>
                    <m:oMathPara xmlns:m="http://schemas.openxmlformats.org/officeDocument/2006/math">
                      <m:oMathParaPr>
                        <m:jc m:val="centerGroup"/>
                      </m:oMathParaPr>
                      <m:oMath xmlns:m="http://schemas.openxmlformats.org/officeDocument/2006/math">
                        <m:r>
                          <m:rPr>
                            <m:sty m:val="p"/>
                          </m:rPr>
                          <a:rPr lang="de-DE" sz="1100" b="0" i="0">
                            <a:latin typeface="Cambria Math"/>
                          </a:rPr>
                          <m:t>ERF</m:t>
                        </m:r>
                        <m:r>
                          <a:rPr lang="de-DE" sz="1100" b="0" i="0">
                            <a:latin typeface="Cambria Math"/>
                          </a:rPr>
                          <m:t>= </m:t>
                        </m:r>
                        <m:f>
                          <m:fPr>
                            <m:ctrlPr>
                              <a:rPr lang="de-DE" sz="1100" b="0" i="1">
                                <a:latin typeface="Cambria Math" panose="02040503050406030204" pitchFamily="18" charset="0"/>
                              </a:rPr>
                            </m:ctrlPr>
                          </m:fPr>
                          <m:num>
                            <m:sSub>
                              <m:sSubPr>
                                <m:ctrlPr>
                                  <a:rPr lang="de-DE" sz="1100" b="0" i="1">
                                    <a:latin typeface="Cambria Math" panose="02040503050406030204" pitchFamily="18" charset="0"/>
                                  </a:rPr>
                                </m:ctrlPr>
                              </m:sSubPr>
                              <m:e>
                                <m:r>
                                  <m:rPr>
                                    <m:sty m:val="p"/>
                                  </m:rPr>
                                  <a:rPr lang="de-DE" sz="1100" b="0" i="0">
                                    <a:latin typeface="Cambria Math"/>
                                  </a:rPr>
                                  <m:t>E</m:t>
                                </m:r>
                              </m:e>
                              <m:sub>
                                <m:r>
                                  <m:rPr>
                                    <m:sty m:val="p"/>
                                  </m:rPr>
                                  <a:rPr lang="de-DE" sz="1100" b="0" i="0">
                                    <a:latin typeface="Cambria Math"/>
                                  </a:rPr>
                                  <m:t>Reuse</m:t>
                                </m:r>
                              </m:sub>
                            </m:sSub>
                          </m:num>
                          <m:den>
                            <m:sSub>
                              <m:sSubPr>
                                <m:ctrlPr>
                                  <a:rPr lang="de-DE" sz="1100" b="0" i="1">
                                    <a:latin typeface="Cambria Math" panose="02040503050406030204" pitchFamily="18" charset="0"/>
                                  </a:rPr>
                                </m:ctrlPr>
                              </m:sSubPr>
                              <m:e>
                                <m:r>
                                  <m:rPr>
                                    <m:sty m:val="p"/>
                                  </m:rPr>
                                  <a:rPr lang="de-DE" sz="1100" b="0" i="0">
                                    <a:latin typeface="Cambria Math"/>
                                  </a:rPr>
                                  <m:t>E</m:t>
                                </m:r>
                              </m:e>
                              <m:sub>
                                <m:r>
                                  <m:rPr>
                                    <m:sty m:val="p"/>
                                  </m:rPr>
                                  <a:rPr lang="de-DE" sz="1100" b="0" i="0">
                                    <a:latin typeface="Cambria Math"/>
                                  </a:rPr>
                                  <m:t>IT</m:t>
                                </m:r>
                              </m:sub>
                            </m:sSub>
                          </m:den>
                        </m:f>
                      </m:oMath>
                    </m:oMathPara>
                  </a14:m>
                </mc:Choice>
                <mc:Fallback xmlns="" xmlns:r="http://schemas.openxmlformats.org/officeDocument/2006/relationships" xmlns:m="http://schemas.openxmlformats.org/officeDocument/2006/math" xmlns:w="http://schemas.openxmlformats.org/wordprocessingml/2006/main"/>
              </mc:AlternateContent>
              <a:endParaRPr lang="de-DE" sz="1100" i="0"/>
            </a:p>
          </xdr:txBody>
        </xdr:sp>
      </mc:Choice>
      <mc:Fallback xmlns="">
        <xdr:sp macro="" textlink="">
          <xdr:nvSpPr>
            <xdr:cNvPr id="4" name="Textfeld 1"/>
            <xdr:cNvSpPr/>
          </xdr:nvSpPr>
          <xdr:spPr bwMode="auto">
            <a:xfrm>
              <a:off x="2905093" y="1585330"/>
              <a:ext cx="901914" cy="34458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a:r>
                <a:rPr lang="de-DE" sz="1100" b="0" i="0">
                  <a:latin typeface="Cambria Math"/>
                </a:rPr>
                <a:t>ERF= </a:t>
              </a:r>
              <a:r>
                <a:rPr lang="de-DE" sz="1100" b="0" i="0">
                  <a:latin typeface="Cambria Math" panose="02040503050406030204" pitchFamily="18" charset="0"/>
                </a:rPr>
                <a:t> </a:t>
              </a:r>
              <a:r>
                <a:rPr lang="de-DE" sz="1100" b="0" i="0">
                  <a:latin typeface="Cambria Math"/>
                </a:rPr>
                <a:t>E</a:t>
              </a:r>
              <a:r>
                <a:rPr lang="de-DE" sz="1100" b="0" i="0">
                  <a:latin typeface="Cambria Math" panose="02040503050406030204" pitchFamily="18" charset="0"/>
                </a:rPr>
                <a:t>_</a:t>
              </a:r>
              <a:r>
                <a:rPr lang="de-DE" sz="1100" b="0" i="0">
                  <a:latin typeface="Cambria Math"/>
                </a:rPr>
                <a:t>Reuse</a:t>
              </a:r>
              <a:r>
                <a:rPr lang="de-DE" sz="1100" b="0" i="0">
                  <a:latin typeface="Cambria Math" panose="02040503050406030204" pitchFamily="18" charset="0"/>
                </a:rPr>
                <a:t>/</a:t>
              </a:r>
              <a:r>
                <a:rPr lang="de-DE" sz="1100" b="0" i="0">
                  <a:latin typeface="Cambria Math"/>
                </a:rPr>
                <a:t>E</a:t>
              </a:r>
              <a:r>
                <a:rPr lang="de-DE" sz="1100" b="0" i="0">
                  <a:latin typeface="Cambria Math" panose="02040503050406030204" pitchFamily="18" charset="0"/>
                </a:rPr>
                <a:t>_</a:t>
              </a:r>
              <a:r>
                <a:rPr lang="de-DE" sz="1100" b="0" i="0">
                  <a:latin typeface="Cambria Math"/>
                </a:rPr>
                <a:t>IT</a:t>
              </a:r>
              <a:r>
                <a:rPr lang="de-DE" sz="1100" b="0" i="0">
                  <a:latin typeface="Cambria Math" panose="02040503050406030204" pitchFamily="18" charset="0"/>
                </a:rPr>
                <a:t> </a:t>
              </a:r>
              <a:endParaRPr lang="de-DE" sz="1100" i="0"/>
            </a:p>
          </xdr:txBody>
        </xdr:sp>
      </mc:Fallback>
    </mc:AlternateContent>
    <xdr:clientData/>
  </xdr:oneCellAnchor>
  <xdr:twoCellAnchor editAs="oneCell">
    <xdr:from>
      <xdr:col>2</xdr:col>
      <xdr:colOff>266700</xdr:colOff>
      <xdr:row>10</xdr:row>
      <xdr:rowOff>1314451</xdr:rowOff>
    </xdr:from>
    <xdr:to>
      <xdr:col>2</xdr:col>
      <xdr:colOff>7258050</xdr:colOff>
      <xdr:row>10</xdr:row>
      <xdr:rowOff>4572001</xdr:rowOff>
    </xdr:to>
    <xdr:graphicFrame macro="">
      <xdr:nvGraphicFramePr>
        <xdr:cNvPr id="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1466850</xdr:colOff>
      <xdr:row>10</xdr:row>
      <xdr:rowOff>1771650</xdr:rowOff>
    </xdr:from>
    <xdr:to>
      <xdr:col>2</xdr:col>
      <xdr:colOff>2171700</xdr:colOff>
      <xdr:row>10</xdr:row>
      <xdr:rowOff>3990975</xdr:rowOff>
    </xdr:to>
    <xdr:sp macro="" textlink="">
      <xdr:nvSpPr>
        <xdr:cNvPr id="6" name="Rechteck 3"/>
        <xdr:cNvSpPr/>
      </xdr:nvSpPr>
      <xdr:spPr bwMode="auto">
        <a:xfrm>
          <a:off x="4010025" y="6915150"/>
          <a:ext cx="704850" cy="2219325"/>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933450</xdr:colOff>
      <xdr:row>10</xdr:row>
      <xdr:rowOff>1771650</xdr:rowOff>
    </xdr:from>
    <xdr:to>
      <xdr:col>2</xdr:col>
      <xdr:colOff>1457324</xdr:colOff>
      <xdr:row>10</xdr:row>
      <xdr:rowOff>3990975</xdr:rowOff>
    </xdr:to>
    <xdr:sp macro="" textlink="">
      <xdr:nvSpPr>
        <xdr:cNvPr id="7" name="Rechteck 4"/>
        <xdr:cNvSpPr/>
      </xdr:nvSpPr>
      <xdr:spPr bwMode="auto">
        <a:xfrm>
          <a:off x="3476625" y="6915150"/>
          <a:ext cx="523874" cy="2219325"/>
        </a:xfrm>
        <a:prstGeom prst="rect">
          <a:avLst/>
        </a:prstGeom>
        <a:solidFill>
          <a:schemeClr val="accent4">
            <a:alpha val="22000"/>
          </a:scheme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4933950</xdr:colOff>
      <xdr:row>10</xdr:row>
      <xdr:rowOff>1771650</xdr:rowOff>
    </xdr:from>
    <xdr:to>
      <xdr:col>2</xdr:col>
      <xdr:colOff>7010399</xdr:colOff>
      <xdr:row>10</xdr:row>
      <xdr:rowOff>3990975</xdr:rowOff>
    </xdr:to>
    <xdr:sp macro="" textlink="">
      <xdr:nvSpPr>
        <xdr:cNvPr id="8" name="Rechteck 5"/>
        <xdr:cNvSpPr/>
      </xdr:nvSpPr>
      <xdr:spPr bwMode="auto">
        <a:xfrm>
          <a:off x="7477125" y="6915150"/>
          <a:ext cx="2076449" cy="2219325"/>
        </a:xfrm>
        <a:prstGeom prst="rect">
          <a:avLst/>
        </a:prstGeom>
        <a:solidFill>
          <a:srgbClr val="00B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4486274</xdr:colOff>
      <xdr:row>10</xdr:row>
      <xdr:rowOff>133349</xdr:rowOff>
    </xdr:from>
    <xdr:to>
      <xdr:col>2</xdr:col>
      <xdr:colOff>7380337</xdr:colOff>
      <xdr:row>10</xdr:row>
      <xdr:rowOff>1095374</xdr:rowOff>
    </xdr:to>
    <mc:AlternateContent xmlns:mc="http://schemas.openxmlformats.org/markup-compatibility/2006" xmlns:a14="http://schemas.microsoft.com/office/drawing/2010/main">
      <mc:Choice Requires="a14">
        <xdr:sp macro="" textlink="">
          <xdr:nvSpPr>
            <xdr:cNvPr id="9" name="Textfeld 6"/>
            <xdr:cNvSpPr/>
          </xdr:nvSpPr>
          <xdr:spPr bwMode="auto">
            <a:xfrm>
              <a:off x="7029450" y="5467349"/>
              <a:ext cx="2894062" cy="962025"/>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100"/>
                <a:t>y</a:t>
              </a:r>
              <a:r>
                <a:rPr lang="de-DE" sz="1100" b="0"/>
                <a:t>(ERF) = </a:t>
              </a:r>
              <mc:AlternateContent>
                <mc:Choice Requires="a14">
                  <a14:m>
                    <m:oMath xmlns:m="http://schemas.openxmlformats.org/officeDocument/2006/math">
                      <m:d>
                        <m:dPr>
                          <m:begChr m:val="{"/>
                          <m:endChr m:val="}"/>
                          <m:ctrlPr>
                            <a:rPr lang="de-DE" sz="1100" b="0" i="1">
                              <a:latin typeface="Cambria Math" panose="02040503050406030204" pitchFamily="18" charset="0"/>
                            </a:rPr>
                          </m:ctrlPr>
                        </m:dPr>
                        <m:e>
                          <m:eqArr>
                            <m:eqArrPr>
                              <m:ctrlPr>
                                <a:rPr lang="de-DE" sz="1100" b="0" i="1">
                                  <a:latin typeface="Cambria Math" panose="02040503050406030204" pitchFamily="18" charset="0"/>
                                </a:rPr>
                              </m:ctrlPr>
                            </m:eqArrPr>
                            <m:e>
                              <m:r>
                                <a:rPr lang="de-DE" sz="1100" b="0" i="1">
                                  <a:latin typeface="Cambria Math"/>
                                </a:rPr>
                                <m:t>0 </m:t>
                              </m:r>
                              <m:r>
                                <a:rPr lang="de-DE" sz="1100" b="0" i="1">
                                  <a:latin typeface="Cambria Math"/>
                                </a:rPr>
                                <m:t>𝑤𝑒𝑛𝑛</m:t>
                              </m:r>
                              <m:r>
                                <a:rPr lang="de-DE" sz="1100" b="0" i="1">
                                  <a:latin typeface="Cambria Math"/>
                                </a:rPr>
                                <m:t> </m:t>
                              </m:r>
                              <m:r>
                                <a:rPr lang="de-DE" sz="1100" b="0" i="1">
                                  <a:latin typeface="Cambria Math"/>
                                </a:rPr>
                                <m:t>𝐸𝑅𝐹</m:t>
                              </m:r>
                              <m:r>
                                <a:rPr lang="de-DE" sz="1100" b="0" i="1">
                                  <a:latin typeface="Cambria Math"/>
                                </a:rPr>
                                <m:t>=0</m:t>
                              </m:r>
                            </m:e>
                            <m:e>
                              <m:r>
                                <a:rPr lang="de-DE" sz="1100" b="0" i="1">
                                  <a:latin typeface="Cambria Math"/>
                                </a:rPr>
                                <m:t>0,2 </m:t>
                              </m:r>
                              <m:r>
                                <a:rPr lang="de-DE" sz="1100" b="0" i="1">
                                  <a:latin typeface="Cambria Math"/>
                                </a:rPr>
                                <m:t>𝑤𝑒𝑛𝑛</m:t>
                              </m:r>
                              <m:r>
                                <a:rPr lang="de-DE" sz="1100" b="0" i="1">
                                  <a:latin typeface="Cambria Math"/>
                                </a:rPr>
                                <m:t> 0 &lt;</m:t>
                              </m:r>
                              <m:r>
                                <a:rPr lang="de-DE" sz="1100" b="0" i="1">
                                  <a:latin typeface="Cambria Math"/>
                                  <a:ea typeface="Cambria Math"/>
                                </a:rPr>
                                <m:t>𝐸𝑅𝐹</m:t>
                              </m:r>
                              <m:r>
                                <a:rPr lang="de-DE" sz="1100" b="0" i="1">
                                  <a:latin typeface="Cambria Math"/>
                                  <a:ea typeface="Cambria Math"/>
                                </a:rPr>
                                <m:t> &lt;0,01</m:t>
                              </m:r>
                            </m:e>
                            <m:e>
                              <m:r>
                                <a:rPr lang="de-DE" sz="1100" b="0" i="1">
                                  <a:latin typeface="Cambria Math"/>
                                  <a:ea typeface="Cambria Math"/>
                                </a:rPr>
                                <m:t>0,4 </m:t>
                              </m:r>
                              <m:r>
                                <a:rPr lang="de-DE" sz="1100" b="0" i="1">
                                  <a:latin typeface="Cambria Math"/>
                                  <a:ea typeface="Cambria Math"/>
                                </a:rPr>
                                <m:t>𝑤𝑒𝑛𝑛</m:t>
                              </m:r>
                              <m:r>
                                <a:rPr lang="de-DE" sz="1100" b="0" i="1">
                                  <a:latin typeface="Cambria Math"/>
                                  <a:ea typeface="Cambria Math"/>
                                </a:rPr>
                                <m:t> 0,01 &lt;</m:t>
                              </m:r>
                              <m:r>
                                <a:rPr lang="de-DE" sz="1100" b="0" i="1">
                                  <a:latin typeface="Cambria Math"/>
                                  <a:ea typeface="Cambria Math"/>
                                </a:rPr>
                                <m:t>𝐸𝑅𝐹</m:t>
                              </m:r>
                              <m:r>
                                <a:rPr lang="de-DE" sz="1100" b="0" i="1">
                                  <a:latin typeface="Cambria Math"/>
                                  <a:ea typeface="Cambria Math"/>
                                </a:rPr>
                                <m:t> ≤0,05</m:t>
                              </m:r>
                            </m:e>
                            <m:e>
                              <m:r>
                                <a:rPr lang="de-DE" sz="1100" b="0" i="1">
                                  <a:latin typeface="Cambria Math"/>
                                  <a:ea typeface="Cambria Math"/>
                                </a:rPr>
                                <m:t>0,6  </m:t>
                              </m:r>
                              <m:r>
                                <a:rPr lang="de-DE" sz="1100" b="0" i="1">
                                  <a:latin typeface="Cambria Math"/>
                                  <a:ea typeface="Cambria Math"/>
                                </a:rPr>
                                <m:t>𝑤𝑒𝑛𝑛</m:t>
                              </m:r>
                              <m:r>
                                <a:rPr lang="de-DE" sz="1100" b="0" i="1">
                                  <a:latin typeface="Cambria Math"/>
                                  <a:ea typeface="Cambria Math"/>
                                </a:rPr>
                                <m:t> 0,05 </m:t>
                              </m:r>
                              <m:r>
                                <a:rPr lang="de-DE" sz="1100" b="0" i="1">
                                  <a:latin typeface="Cambria Math"/>
                                  <a:ea typeface="Cambria Math"/>
                                </a:rPr>
                                <m:t>𝐸𝑅𝐹</m:t>
                              </m:r>
                              <m:r>
                                <a:rPr lang="de-DE" sz="1100" b="0" i="1">
                                  <a:latin typeface="Cambria Math"/>
                                  <a:ea typeface="Cambria Math"/>
                                </a:rPr>
                                <m:t> ≤0,1</m:t>
                              </m:r>
                            </m:e>
                            <m:e>
                              <m:r>
                                <a:rPr lang="de-DE" sz="1100" b="0" i="1">
                                  <a:latin typeface="Cambria Math"/>
                                  <a:ea typeface="Cambria Math"/>
                                </a:rPr>
                                <m:t>0,8 </m:t>
                              </m:r>
                              <m:r>
                                <a:rPr lang="de-DE" sz="1100" b="0" i="1">
                                  <a:latin typeface="Cambria Math"/>
                                  <a:ea typeface="Cambria Math"/>
                                </a:rPr>
                                <m:t>𝑤𝑒𝑛𝑛</m:t>
                              </m:r>
                              <m:r>
                                <a:rPr lang="de-DE" sz="1100" b="0" i="1">
                                  <a:latin typeface="Cambria Math"/>
                                  <a:ea typeface="Cambria Math"/>
                                </a:rPr>
                                <m:t> 0,1&lt;</m:t>
                              </m:r>
                              <m:r>
                                <a:rPr lang="de-DE" sz="1100" b="0" i="1">
                                  <a:latin typeface="Cambria Math"/>
                                  <a:ea typeface="Cambria Math"/>
                                </a:rPr>
                                <m:t>𝐸𝑅𝐹</m:t>
                              </m:r>
                              <m:r>
                                <a:rPr lang="de-DE" sz="1100" b="0" i="1">
                                  <a:latin typeface="Cambria Math"/>
                                  <a:ea typeface="Cambria Math"/>
                                </a:rPr>
                                <m:t> ≤0,3</m:t>
                              </m:r>
                            </m:e>
                            <m:e>
                              <m:r>
                                <a:rPr lang="de-DE" sz="1100" b="0" i="1">
                                  <a:latin typeface="Cambria Math"/>
                                  <a:ea typeface="Cambria Math"/>
                                </a:rPr>
                                <m:t>1 </m:t>
                              </m:r>
                              <m:r>
                                <a:rPr lang="de-DE" sz="1100" b="0" i="1">
                                  <a:latin typeface="Cambria Math"/>
                                  <a:ea typeface="Cambria Math"/>
                                </a:rPr>
                                <m:t>𝑤𝑒𝑛𝑛</m:t>
                              </m:r>
                              <m:r>
                                <a:rPr lang="de-DE" sz="1100" b="0" i="1">
                                  <a:latin typeface="Cambria Math"/>
                                  <a:ea typeface="Cambria Math"/>
                                </a:rPr>
                                <m:t> </m:t>
                              </m:r>
                              <m:r>
                                <a:rPr lang="de-DE" sz="1100" b="0" i="1">
                                  <a:latin typeface="Cambria Math"/>
                                  <a:ea typeface="Cambria Math"/>
                                </a:rPr>
                                <m:t>𝐸𝑅𝐹</m:t>
                              </m:r>
                              <m:r>
                                <a:rPr lang="de-DE" sz="1100" b="0" i="1">
                                  <a:latin typeface="Cambria Math"/>
                                  <a:ea typeface="Cambria Math"/>
                                </a:rPr>
                                <m:t> &gt;0,3</m:t>
                              </m:r>
                            </m:e>
                          </m:eqArr>
                        </m:e>
                      </m:d>
                    </m:oMath>
                  </a14:m>
                </mc:Choice>
                <mc:Fallback xmlns="" xmlns:r="http://schemas.openxmlformats.org/officeDocument/2006/relationships" xmlns:m="http://schemas.openxmlformats.org/officeDocument/2006/math" xmlns:w="http://schemas.openxmlformats.org/wordprocessingml/2006/main"/>
              </mc:AlternateContent>
              <a:endParaRPr lang="de-DE" sz="1100"/>
            </a:p>
          </xdr:txBody>
        </xdr:sp>
      </mc:Choice>
      <mc:Fallback xmlns="">
        <xdr:sp macro="" textlink="">
          <xdr:nvSpPr>
            <xdr:cNvPr id="9" name="Textfeld 6"/>
            <xdr:cNvSpPr/>
          </xdr:nvSpPr>
          <xdr:spPr bwMode="auto">
            <a:xfrm>
              <a:off x="7029450" y="5467349"/>
              <a:ext cx="2894062" cy="962025"/>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100"/>
                <a:t>y</a:t>
              </a:r>
              <a:r>
                <a:rPr lang="de-DE" sz="1100" b="0"/>
                <a:t>(ERF) = </a:t>
              </a:r>
              <a:r>
                <a:rPr lang="de-DE" sz="1100" b="0" i="0">
                  <a:latin typeface="Cambria Math" panose="02040503050406030204" pitchFamily="18" charset="0"/>
                </a:rPr>
                <a:t>{█8(</a:t>
              </a:r>
              <a:r>
                <a:rPr lang="de-DE" sz="1100" b="0" i="0">
                  <a:latin typeface="Cambria Math"/>
                </a:rPr>
                <a:t>0 𝑤𝑒𝑛𝑛 𝐸𝑅𝐹=0</a:t>
              </a:r>
              <a:r>
                <a:rPr lang="de-DE" sz="1100" b="0" i="0">
                  <a:latin typeface="Cambria Math" panose="02040503050406030204" pitchFamily="18" charset="0"/>
                </a:rPr>
                <a:t>@</a:t>
              </a:r>
              <a:r>
                <a:rPr lang="de-DE" sz="1100" b="0" i="0">
                  <a:latin typeface="Cambria Math"/>
                </a:rPr>
                <a:t>0,2 𝑤𝑒𝑛𝑛 0 &lt;</a:t>
              </a:r>
              <a:r>
                <a:rPr lang="de-DE" sz="1100" b="0" i="0">
                  <a:latin typeface="Cambria Math"/>
                  <a:ea typeface="Cambria Math"/>
                </a:rPr>
                <a:t>𝐸𝑅𝐹 &lt;0,01</a:t>
              </a:r>
              <a:r>
                <a:rPr lang="de-DE" sz="1100" b="0" i="0">
                  <a:latin typeface="Cambria Math" panose="02040503050406030204" pitchFamily="18" charset="0"/>
                  <a:ea typeface="Cambria Math"/>
                </a:rPr>
                <a:t>@</a:t>
              </a:r>
              <a:r>
                <a:rPr lang="de-DE" sz="1100" b="0" i="0">
                  <a:latin typeface="Cambria Math"/>
                  <a:ea typeface="Cambria Math"/>
                </a:rPr>
                <a:t>0,4 𝑤𝑒𝑛𝑛 0,01 &lt;𝐸𝑅𝐹 ≤0,05</a:t>
              </a:r>
              <a:r>
                <a:rPr lang="de-DE" sz="1100" b="0" i="0">
                  <a:latin typeface="Cambria Math" panose="02040503050406030204" pitchFamily="18" charset="0"/>
                  <a:ea typeface="Cambria Math"/>
                </a:rPr>
                <a:t>@</a:t>
              </a:r>
              <a:r>
                <a:rPr lang="de-DE" sz="1100" b="0" i="0">
                  <a:latin typeface="Cambria Math"/>
                  <a:ea typeface="Cambria Math"/>
                </a:rPr>
                <a:t>0,6  𝑤𝑒𝑛𝑛 0,05 𝐸𝑅𝐹 ≤0,1</a:t>
              </a:r>
              <a:r>
                <a:rPr lang="de-DE" sz="1100" b="0" i="0">
                  <a:latin typeface="Cambria Math" panose="02040503050406030204" pitchFamily="18" charset="0"/>
                  <a:ea typeface="Cambria Math"/>
                </a:rPr>
                <a:t>@</a:t>
              </a:r>
              <a:r>
                <a:rPr lang="de-DE" sz="1100" b="0" i="0">
                  <a:latin typeface="Cambria Math"/>
                  <a:ea typeface="Cambria Math"/>
                </a:rPr>
                <a:t>0,8 𝑤𝑒𝑛𝑛 0,1&lt;𝐸𝑅𝐹 ≤0,3</a:t>
              </a:r>
              <a:r>
                <a:rPr lang="de-DE" sz="1100" b="0" i="0">
                  <a:latin typeface="Cambria Math" panose="02040503050406030204" pitchFamily="18" charset="0"/>
                  <a:ea typeface="Cambria Math"/>
                </a:rPr>
                <a:t>@</a:t>
              </a:r>
              <a:r>
                <a:rPr lang="de-DE" sz="1100" b="0" i="0">
                  <a:latin typeface="Cambria Math"/>
                  <a:ea typeface="Cambria Math"/>
                </a:rPr>
                <a:t>1 𝑤𝑒𝑛𝑛 𝐸𝑅𝐹 &gt;0,3</a:t>
              </a:r>
              <a:r>
                <a:rPr lang="de-DE" sz="1100" b="0" i="0">
                  <a:latin typeface="Cambria Math" panose="02040503050406030204" pitchFamily="18" charset="0"/>
                  <a:ea typeface="Cambria Math"/>
                </a:rPr>
                <a:t>)}</a:t>
              </a:r>
              <a:endParaRPr lang="de-DE" sz="1100"/>
            </a:p>
          </xdr:txBody>
        </xdr:sp>
      </mc:Fallback>
    </mc:AlternateContent>
    <xdr:clientData/>
  </xdr:twoCellAnchor>
  <xdr:twoCellAnchor editAs="oneCell">
    <xdr:from>
      <xdr:col>2</xdr:col>
      <xdr:colOff>781050</xdr:colOff>
      <xdr:row>10</xdr:row>
      <xdr:rowOff>1771650</xdr:rowOff>
    </xdr:from>
    <xdr:to>
      <xdr:col>2</xdr:col>
      <xdr:colOff>923925</xdr:colOff>
      <xdr:row>10</xdr:row>
      <xdr:rowOff>3990975</xdr:rowOff>
    </xdr:to>
    <xdr:sp macro="" textlink="">
      <xdr:nvSpPr>
        <xdr:cNvPr id="10" name="Rechteck 8"/>
        <xdr:cNvSpPr/>
      </xdr:nvSpPr>
      <xdr:spPr bwMode="auto">
        <a:xfrm>
          <a:off x="3324225" y="6915150"/>
          <a:ext cx="142875" cy="2219325"/>
        </a:xfrm>
        <a:prstGeom prst="rect">
          <a:avLst/>
        </a:prstGeom>
        <a:solidFill>
          <a:schemeClr val="accent2">
            <a:alpha val="22000"/>
          </a:scheme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2181225</xdr:colOff>
      <xdr:row>10</xdr:row>
      <xdr:rowOff>1771650</xdr:rowOff>
    </xdr:from>
    <xdr:to>
      <xdr:col>2</xdr:col>
      <xdr:colOff>4924424</xdr:colOff>
      <xdr:row>10</xdr:row>
      <xdr:rowOff>3990975</xdr:rowOff>
    </xdr:to>
    <xdr:sp macro="" textlink="">
      <xdr:nvSpPr>
        <xdr:cNvPr id="11" name="Rechteck 9"/>
        <xdr:cNvSpPr/>
      </xdr:nvSpPr>
      <xdr:spPr bwMode="auto">
        <a:xfrm>
          <a:off x="4724399" y="6915150"/>
          <a:ext cx="2743199" cy="2219325"/>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180974</xdr:colOff>
      <xdr:row>10</xdr:row>
      <xdr:rowOff>618066</xdr:rowOff>
    </xdr:from>
    <xdr:to>
      <xdr:col>2</xdr:col>
      <xdr:colOff>7162799</xdr:colOff>
      <xdr:row>10</xdr:row>
      <xdr:rowOff>3847042</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838201</xdr:colOff>
      <xdr:row>10</xdr:row>
      <xdr:rowOff>1199092</xdr:rowOff>
    </xdr:from>
    <xdr:to>
      <xdr:col>2</xdr:col>
      <xdr:colOff>2667001</xdr:colOff>
      <xdr:row>10</xdr:row>
      <xdr:rowOff>3266017</xdr:rowOff>
    </xdr:to>
    <xdr:sp macro="" textlink="">
      <xdr:nvSpPr>
        <xdr:cNvPr id="5" name="Rechteck 2"/>
        <xdr:cNvSpPr/>
      </xdr:nvSpPr>
      <xdr:spPr bwMode="auto">
        <a:xfrm>
          <a:off x="3420534" y="6279092"/>
          <a:ext cx="1828800" cy="2066925"/>
        </a:xfrm>
        <a:prstGeom prst="rect">
          <a:avLst/>
        </a:prstGeom>
        <a:solidFill>
          <a:srgbClr val="FF0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5757334</xdr:colOff>
      <xdr:row>10</xdr:row>
      <xdr:rowOff>1209675</xdr:rowOff>
    </xdr:from>
    <xdr:to>
      <xdr:col>2</xdr:col>
      <xdr:colOff>6981825</xdr:colOff>
      <xdr:row>10</xdr:row>
      <xdr:rowOff>3276600</xdr:rowOff>
    </xdr:to>
    <xdr:sp macro="" textlink="">
      <xdr:nvSpPr>
        <xdr:cNvPr id="6" name="Rechteck 4"/>
        <xdr:cNvSpPr/>
      </xdr:nvSpPr>
      <xdr:spPr bwMode="auto">
        <a:xfrm>
          <a:off x="8339667" y="6289675"/>
          <a:ext cx="1224491" cy="2066925"/>
        </a:xfrm>
        <a:prstGeom prst="rect">
          <a:avLst/>
        </a:prstGeom>
        <a:solidFill>
          <a:srgbClr val="00B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200025</xdr:colOff>
      <xdr:row>5</xdr:row>
      <xdr:rowOff>28575</xdr:rowOff>
    </xdr:from>
    <xdr:to>
      <xdr:col>2</xdr:col>
      <xdr:colOff>4029075</xdr:colOff>
      <xdr:row>5</xdr:row>
      <xdr:rowOff>532630</xdr:rowOff>
    </xdr:to>
    <mc:AlternateContent xmlns:mc="http://schemas.openxmlformats.org/markup-compatibility/2006" xmlns:a14="http://schemas.microsoft.com/office/drawing/2010/main">
      <mc:Choice Requires="a14">
        <xdr:sp macro="" textlink="">
          <xdr:nvSpPr>
            <xdr:cNvPr id="7" name="Textfeld 8"/>
            <xdr:cNvSpPr/>
          </xdr:nvSpPr>
          <xdr:spPr bwMode="auto">
            <a:xfrm>
              <a:off x="2781300" y="1581150"/>
              <a:ext cx="3829050" cy="504056"/>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lgn="ctr">
                <a:defRPr/>
              </a:pPr>
              <a:r>
                <a:rPr lang="de-DE" sz="1400" i="0">
                  <a:latin typeface="+mn-lt"/>
                </a:rPr>
                <a:t>REF</a:t>
              </a:r>
              <mc:AlternateContent>
                <mc:Choice Requires="a14">
                  <a14:m>
                    <m:oMath xmlns:m="http://schemas.openxmlformats.org/officeDocument/2006/math">
                      <m:r>
                        <a:rPr lang="de-DE" sz="1400" i="0">
                          <a:latin typeface="Cambria Math"/>
                        </a:rPr>
                        <m:t>=</m:t>
                      </m:r>
                      <m:r>
                        <a:rPr lang="de-DE" sz="1400" b="0" i="0">
                          <a:latin typeface="Cambria Math"/>
                        </a:rPr>
                        <m:t> </m:t>
                      </m:r>
                      <m:f>
                        <m:fPr>
                          <m:ctrlPr>
                            <a:rPr lang="de-DE" sz="1400" b="0" i="1">
                              <a:latin typeface="Cambria Math" panose="02040503050406030204" pitchFamily="18" charset="0"/>
                            </a:rPr>
                          </m:ctrlPr>
                        </m:fPr>
                        <m:num>
                          <m:sSub>
                            <m:sSubPr>
                              <m:ctrlPr>
                                <a:rPr lang="de-DE" sz="1400" b="0" i="1">
                                  <a:latin typeface="Cambria Math" panose="02040503050406030204" pitchFamily="18" charset="0"/>
                                </a:rPr>
                              </m:ctrlPr>
                            </m:sSubPr>
                            <m:e>
                              <m:r>
                                <m:rPr>
                                  <m:sty m:val="p"/>
                                </m:rPr>
                                <a:rPr lang="de-DE" sz="1400" b="0" i="0">
                                  <a:latin typeface="Cambria Math"/>
                                </a:rPr>
                                <m:t>E</m:t>
                              </m:r>
                            </m:e>
                            <m:sub>
                              <m:r>
                                <m:rPr>
                                  <m:sty m:val="p"/>
                                </m:rPr>
                                <a:rPr lang="de-DE" sz="1400" b="0" i="0">
                                  <a:latin typeface="Cambria Math"/>
                                </a:rPr>
                                <m:t>Ren</m:t>
                              </m:r>
                            </m:sub>
                          </m:sSub>
                        </m:num>
                        <m:den>
                          <m:sSub>
                            <m:sSubPr>
                              <m:ctrlPr>
                                <a:rPr lang="de-DE" sz="1400" b="0" i="1">
                                  <a:latin typeface="Cambria Math" panose="02040503050406030204" pitchFamily="18" charset="0"/>
                                </a:rPr>
                              </m:ctrlPr>
                            </m:sSubPr>
                            <m:e>
                              <m:r>
                                <m:rPr>
                                  <m:sty m:val="p"/>
                                </m:rPr>
                                <a:rPr lang="de-DE" sz="1400" b="0" i="0">
                                  <a:latin typeface="Cambria Math"/>
                                </a:rPr>
                                <m:t>E</m:t>
                              </m:r>
                            </m:e>
                            <m:sub>
                              <m:r>
                                <a:rPr lang="de-DE" sz="1400" b="0" i="1">
                                  <a:latin typeface="Cambria Math"/>
                                </a:rPr>
                                <m:t>𝑅𝑍</m:t>
                              </m:r>
                            </m:sub>
                          </m:sSub>
                        </m:den>
                      </m:f>
                    </m:oMath>
                  </a14:m>
                </mc:Choice>
                <mc:Fallback xmlns="" xmlns:r="http://schemas.openxmlformats.org/officeDocument/2006/relationships" xmlns:m="http://schemas.openxmlformats.org/officeDocument/2006/math" xmlns:w="http://schemas.openxmlformats.org/wordprocessingml/2006/main"/>
              </mc:AlternateContent>
              <a:endParaRPr lang="de-DE" sz="1400" i="0"/>
            </a:p>
          </xdr:txBody>
        </xdr:sp>
      </mc:Choice>
      <mc:Fallback xmlns="">
        <xdr:sp macro="" textlink="">
          <xdr:nvSpPr>
            <xdr:cNvPr id="7" name="Textfeld 8"/>
            <xdr:cNvSpPr/>
          </xdr:nvSpPr>
          <xdr:spPr bwMode="auto">
            <a:xfrm>
              <a:off x="2781300" y="1581150"/>
              <a:ext cx="3829050" cy="504056"/>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lgn="ctr">
                <a:defRPr/>
              </a:pPr>
              <a:r>
                <a:rPr lang="de-DE" sz="1400" i="0">
                  <a:latin typeface="+mn-lt"/>
                </a:rPr>
                <a:t>REF</a:t>
              </a:r>
              <a:r>
                <a:rPr lang="de-DE" sz="1400" i="0">
                  <a:latin typeface="Cambria Math"/>
                </a:rPr>
                <a:t>=</a:t>
              </a:r>
              <a:r>
                <a:rPr lang="de-DE" sz="1400" b="0" i="0">
                  <a:latin typeface="Cambria Math"/>
                </a:rPr>
                <a:t> </a:t>
              </a:r>
              <a:r>
                <a:rPr lang="de-DE" sz="1400" b="0" i="0">
                  <a:latin typeface="Cambria Math" panose="02040503050406030204" pitchFamily="18" charset="0"/>
                </a:rPr>
                <a:t> </a:t>
              </a:r>
              <a:r>
                <a:rPr lang="de-DE" sz="1400" b="0" i="0">
                  <a:latin typeface="Cambria Math"/>
                </a:rPr>
                <a:t>E</a:t>
              </a:r>
              <a:r>
                <a:rPr lang="de-DE" sz="1400" b="0" i="0">
                  <a:latin typeface="Cambria Math" panose="02040503050406030204" pitchFamily="18" charset="0"/>
                </a:rPr>
                <a:t>_</a:t>
              </a:r>
              <a:r>
                <a:rPr lang="de-DE" sz="1400" b="0" i="0">
                  <a:latin typeface="Cambria Math"/>
                </a:rPr>
                <a:t>Ren</a:t>
              </a:r>
              <a:r>
                <a:rPr lang="de-DE" sz="1400" b="0" i="0">
                  <a:latin typeface="Cambria Math" panose="02040503050406030204" pitchFamily="18" charset="0"/>
                </a:rPr>
                <a:t>/</a:t>
              </a:r>
              <a:r>
                <a:rPr lang="de-DE" sz="1400" b="0" i="0">
                  <a:latin typeface="Cambria Math"/>
                </a:rPr>
                <a:t>E</a:t>
              </a:r>
              <a:r>
                <a:rPr lang="de-DE" sz="1400" b="0" i="0">
                  <a:latin typeface="Cambria Math" panose="02040503050406030204" pitchFamily="18" charset="0"/>
                </a:rPr>
                <a:t>_</a:t>
              </a:r>
              <a:r>
                <a:rPr lang="de-DE" sz="1400" b="0" i="0">
                  <a:latin typeface="Cambria Math"/>
                </a:rPr>
                <a:t>𝑅𝑍</a:t>
              </a:r>
              <a:r>
                <a:rPr lang="de-DE" sz="1400" b="0" i="0">
                  <a:latin typeface="Cambria Math" panose="02040503050406030204" pitchFamily="18" charset="0"/>
                </a:rPr>
                <a:t> </a:t>
              </a:r>
              <a:endParaRPr lang="de-DE" sz="1400" i="0"/>
            </a:p>
          </xdr:txBody>
        </xdr:sp>
      </mc:Fallback>
    </mc:AlternateContent>
    <xdr:clientData/>
  </xdr:twoCellAnchor>
  <xdr:twoCellAnchor editAs="oneCell">
    <xdr:from>
      <xdr:col>2</xdr:col>
      <xdr:colOff>4529667</xdr:colOff>
      <xdr:row>10</xdr:row>
      <xdr:rowOff>1192741</xdr:rowOff>
    </xdr:from>
    <xdr:to>
      <xdr:col>2</xdr:col>
      <xdr:colOff>5772150</xdr:colOff>
      <xdr:row>10</xdr:row>
      <xdr:rowOff>3259666</xdr:rowOff>
    </xdr:to>
    <xdr:sp macro="" textlink="">
      <xdr:nvSpPr>
        <xdr:cNvPr id="8" name="Rechteck 2"/>
        <xdr:cNvSpPr/>
      </xdr:nvSpPr>
      <xdr:spPr bwMode="auto">
        <a:xfrm>
          <a:off x="7112000" y="6272741"/>
          <a:ext cx="1242483" cy="2066925"/>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2677582</xdr:colOff>
      <xdr:row>10</xdr:row>
      <xdr:rowOff>1185334</xdr:rowOff>
    </xdr:from>
    <xdr:to>
      <xdr:col>2</xdr:col>
      <xdr:colOff>4519084</xdr:colOff>
      <xdr:row>10</xdr:row>
      <xdr:rowOff>3270250</xdr:rowOff>
    </xdr:to>
    <xdr:sp macro="" textlink="">
      <xdr:nvSpPr>
        <xdr:cNvPr id="9" name="Rechteck 2"/>
        <xdr:cNvSpPr/>
      </xdr:nvSpPr>
      <xdr:spPr bwMode="auto">
        <a:xfrm>
          <a:off x="5259914" y="6265334"/>
          <a:ext cx="1841502" cy="2084916"/>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4349750</xdr:colOff>
      <xdr:row>10</xdr:row>
      <xdr:rowOff>31751</xdr:rowOff>
    </xdr:from>
    <xdr:to>
      <xdr:col>2</xdr:col>
      <xdr:colOff>7243813</xdr:colOff>
      <xdr:row>10</xdr:row>
      <xdr:rowOff>993776</xdr:rowOff>
    </xdr:to>
    <mc:AlternateContent xmlns:mc="http://schemas.openxmlformats.org/markup-compatibility/2006" xmlns:a14="http://schemas.microsoft.com/office/drawing/2010/main">
      <mc:Choice Requires="a14">
        <xdr:sp macro="" textlink="">
          <xdr:nvSpPr>
            <xdr:cNvPr id="10" name="Textfeld 6"/>
            <xdr:cNvSpPr/>
          </xdr:nvSpPr>
          <xdr:spPr bwMode="auto">
            <a:xfrm>
              <a:off x="6932083" y="5111751"/>
              <a:ext cx="2894063" cy="962025"/>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100"/>
                <a:t>y</a:t>
              </a:r>
              <a:r>
                <a:rPr lang="de-DE" sz="1100" b="0"/>
                <a:t>(REF) = </a:t>
              </a:r>
              <mc:AlternateContent>
                <mc:Choice Requires="a14">
                  <a14:m>
                    <m:oMath xmlns:m="http://schemas.openxmlformats.org/officeDocument/2006/math">
                      <m:d>
                        <m:dPr>
                          <m:begChr m:val="{"/>
                          <m:endChr m:val="}"/>
                          <m:ctrlPr>
                            <a:rPr lang="de-DE" sz="1100" b="0" i="1">
                              <a:latin typeface="Cambria Math" panose="02040503050406030204" pitchFamily="18" charset="0"/>
                            </a:rPr>
                          </m:ctrlPr>
                        </m:dPr>
                        <m:e>
                          <m:eqArr>
                            <m:eqArrPr>
                              <m:ctrlPr>
                                <a:rPr lang="de-DE" sz="1100" b="0" i="1">
                                  <a:latin typeface="Cambria Math" panose="02040503050406030204" pitchFamily="18" charset="0"/>
                                </a:rPr>
                              </m:ctrlPr>
                            </m:eqArrPr>
                            <m:e>
                              <m:r>
                                <a:rPr lang="de-DE" sz="1100" b="0" i="1">
                                  <a:latin typeface="Cambria Math"/>
                                </a:rPr>
                                <m:t>0 </m:t>
                              </m:r>
                              <m:r>
                                <a:rPr lang="de-DE" sz="1100" b="0" i="1">
                                  <a:latin typeface="Cambria Math"/>
                                </a:rPr>
                                <m:t>𝑤𝑒𝑛𝑛</m:t>
                              </m:r>
                              <m:r>
                                <a:rPr lang="de-DE" sz="1100" b="0" i="1">
                                  <a:latin typeface="Cambria Math"/>
                                </a:rPr>
                                <m:t> </m:t>
                              </m:r>
                              <m:r>
                                <a:rPr lang="de-DE" sz="1100" b="0" i="1">
                                  <a:latin typeface="Cambria Math"/>
                                </a:rPr>
                                <m:t>𝑅𝐸𝐹</m:t>
                              </m:r>
                              <m:r>
                                <a:rPr lang="de-DE" sz="1100" b="0" i="1">
                                  <a:latin typeface="Cambria Math"/>
                                </a:rPr>
                                <m:t>&lt;0,3</m:t>
                              </m:r>
                            </m:e>
                            <m:e>
                              <m:r>
                                <a:rPr lang="de-DE" sz="1100" b="0" i="1">
                                  <a:latin typeface="Cambria Math"/>
                                  <a:ea typeface="Cambria Math"/>
                                </a:rPr>
                                <m:t>0,6  </m:t>
                              </m:r>
                              <m:r>
                                <a:rPr lang="de-DE" sz="1100" b="0" i="1">
                                  <a:latin typeface="Cambria Math"/>
                                  <a:ea typeface="Cambria Math"/>
                                </a:rPr>
                                <m:t>𝑤𝑒𝑛𝑛</m:t>
                              </m:r>
                              <m:r>
                                <a:rPr lang="de-DE" sz="1100" b="0" i="1">
                                  <a:latin typeface="Cambria Math"/>
                                  <a:ea typeface="Cambria Math"/>
                                </a:rPr>
                                <m:t> 0,3≤</m:t>
                              </m:r>
                              <m:r>
                                <a:rPr lang="de-DE" sz="1100" b="0" i="1">
                                  <a:latin typeface="Cambria Math"/>
                                  <a:ea typeface="Cambria Math"/>
                                </a:rPr>
                                <m:t>𝑅𝐸𝐹</m:t>
                              </m:r>
                              <m:r>
                                <a:rPr lang="de-DE" sz="1100" b="0" i="1">
                                  <a:latin typeface="Cambria Math"/>
                                  <a:ea typeface="Cambria Math"/>
                                </a:rPr>
                                <m:t>&lt;0,6</m:t>
                              </m:r>
                            </m:e>
                            <m:e>
                              <m:r>
                                <a:rPr lang="de-DE" sz="1100" b="0" i="1">
                                  <a:latin typeface="Cambria Math"/>
                                  <a:ea typeface="Cambria Math"/>
                                </a:rPr>
                                <m:t>0,8 </m:t>
                              </m:r>
                              <m:r>
                                <a:rPr lang="de-DE" sz="1100" b="0" i="1">
                                  <a:latin typeface="Cambria Math"/>
                                  <a:ea typeface="Cambria Math"/>
                                </a:rPr>
                                <m:t>𝑤𝑒𝑛𝑛</m:t>
                              </m:r>
                              <m:r>
                                <a:rPr lang="de-DE" sz="1100" b="0" i="1">
                                  <a:latin typeface="Cambria Math"/>
                                  <a:ea typeface="Cambria Math"/>
                                </a:rPr>
                                <m:t> 0,6≤</m:t>
                              </m:r>
                              <m:r>
                                <a:rPr lang="de-DE" sz="1100" b="0" i="1">
                                  <a:latin typeface="Cambria Math"/>
                                  <a:ea typeface="Cambria Math"/>
                                </a:rPr>
                                <m:t>𝑅𝐸𝐹</m:t>
                              </m:r>
                              <m:r>
                                <a:rPr lang="de-DE" sz="1100" b="0" i="1">
                                  <a:latin typeface="Cambria Math"/>
                                  <a:ea typeface="Cambria Math"/>
                                </a:rPr>
                                <m:t>&lt;0,8</m:t>
                              </m:r>
                            </m:e>
                            <m:e>
                              <m:r>
                                <a:rPr lang="de-DE" sz="1100" b="0" i="1">
                                  <a:latin typeface="Cambria Math"/>
                                  <a:ea typeface="Cambria Math"/>
                                </a:rPr>
                                <m:t>1 </m:t>
                              </m:r>
                              <m:r>
                                <a:rPr lang="de-DE" sz="1100" b="0" i="1">
                                  <a:latin typeface="Cambria Math"/>
                                  <a:ea typeface="Cambria Math"/>
                                </a:rPr>
                                <m:t>𝑤𝑒𝑛𝑛𝑅𝐸𝐹</m:t>
                              </m:r>
                              <m:r>
                                <a:rPr lang="de-DE" sz="1100" b="0" i="1">
                                  <a:latin typeface="Cambria Math"/>
                                  <a:ea typeface="Cambria Math"/>
                                </a:rPr>
                                <m:t>≥0,8</m:t>
                              </m:r>
                            </m:e>
                          </m:eqArr>
                        </m:e>
                      </m:d>
                    </m:oMath>
                  </a14:m>
                </mc:Choice>
                <mc:Fallback xmlns="" xmlns:r="http://schemas.openxmlformats.org/officeDocument/2006/relationships" xmlns:m="http://schemas.openxmlformats.org/officeDocument/2006/math" xmlns:w="http://schemas.openxmlformats.org/wordprocessingml/2006/main"/>
              </mc:AlternateContent>
              <a:endParaRPr lang="de-DE" sz="1100"/>
            </a:p>
          </xdr:txBody>
        </xdr:sp>
      </mc:Choice>
      <mc:Fallback xmlns="">
        <xdr:sp macro="" textlink="">
          <xdr:nvSpPr>
            <xdr:cNvPr id="10" name="Textfeld 6"/>
            <xdr:cNvSpPr/>
          </xdr:nvSpPr>
          <xdr:spPr bwMode="auto">
            <a:xfrm>
              <a:off x="6932083" y="5111751"/>
              <a:ext cx="2894063" cy="962025"/>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100"/>
                <a:t>y</a:t>
              </a:r>
              <a:r>
                <a:rPr lang="de-DE" sz="1100" b="0"/>
                <a:t>(REF) = </a:t>
              </a:r>
              <a:r>
                <a:rPr lang="de-DE" sz="1100" b="0" i="0">
                  <a:latin typeface="Cambria Math" panose="02040503050406030204" pitchFamily="18" charset="0"/>
                </a:rPr>
                <a:t>{█8(</a:t>
              </a:r>
              <a:r>
                <a:rPr lang="de-DE" sz="1100" b="0" i="0">
                  <a:latin typeface="Cambria Math"/>
                </a:rPr>
                <a:t>0 𝑤𝑒𝑛𝑛 𝑅𝐸𝐹&lt;0,3</a:t>
              </a:r>
              <a:r>
                <a:rPr lang="de-DE" sz="1100" b="0" i="0">
                  <a:latin typeface="Cambria Math" panose="02040503050406030204" pitchFamily="18" charset="0"/>
                </a:rPr>
                <a:t>@</a:t>
              </a:r>
              <a:r>
                <a:rPr lang="de-DE" sz="1100" b="0" i="0">
                  <a:latin typeface="Cambria Math"/>
                  <a:ea typeface="Cambria Math"/>
                </a:rPr>
                <a:t>0,6  𝑤𝑒𝑛𝑛 0,3≤𝑅𝐸𝐹&lt;0,6</a:t>
              </a:r>
              <a:r>
                <a:rPr lang="de-DE" sz="1100" b="0" i="0">
                  <a:latin typeface="Cambria Math" panose="02040503050406030204" pitchFamily="18" charset="0"/>
                  <a:ea typeface="Cambria Math"/>
                </a:rPr>
                <a:t>@</a:t>
              </a:r>
              <a:r>
                <a:rPr lang="de-DE" sz="1100" b="0" i="0">
                  <a:latin typeface="Cambria Math"/>
                  <a:ea typeface="Cambria Math"/>
                </a:rPr>
                <a:t>0,8 𝑤𝑒𝑛𝑛 0,6≤𝑅𝐸𝐹&lt;0,8</a:t>
              </a:r>
              <a:r>
                <a:rPr lang="de-DE" sz="1100" b="0" i="0">
                  <a:latin typeface="Cambria Math" panose="02040503050406030204" pitchFamily="18" charset="0"/>
                  <a:ea typeface="Cambria Math"/>
                </a:rPr>
                <a:t>@</a:t>
              </a:r>
              <a:r>
                <a:rPr lang="de-DE" sz="1100" b="0" i="0">
                  <a:latin typeface="Cambria Math"/>
                  <a:ea typeface="Cambria Math"/>
                </a:rPr>
                <a:t>1 𝑤𝑒𝑛𝑛𝑅𝐸𝐹≥0,8</a:t>
              </a:r>
              <a:r>
                <a:rPr lang="de-DE" sz="1100" b="0" i="0">
                  <a:latin typeface="Cambria Math" panose="02040503050406030204" pitchFamily="18" charset="0"/>
                  <a:ea typeface="Cambria Math"/>
                </a:rPr>
                <a:t>)}</a:t>
              </a:r>
              <a:endParaRPr lang="de-DE" sz="1100"/>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247649</xdr:colOff>
      <xdr:row>10</xdr:row>
      <xdr:rowOff>152400</xdr:rowOff>
    </xdr:from>
    <xdr:to>
      <xdr:col>2</xdr:col>
      <xdr:colOff>7181850</xdr:colOff>
      <xdr:row>10</xdr:row>
      <xdr:rowOff>3257550</xdr:rowOff>
    </xdr:to>
    <xdr:graphicFrame macro="">
      <xdr:nvGraphicFramePr>
        <xdr:cNvPr id="4"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238124</xdr:colOff>
      <xdr:row>10</xdr:row>
      <xdr:rowOff>1104899</xdr:rowOff>
    </xdr:from>
    <xdr:to>
      <xdr:col>2</xdr:col>
      <xdr:colOff>7105650</xdr:colOff>
      <xdr:row>10</xdr:row>
      <xdr:rowOff>4191000</xdr:rowOff>
    </xdr:to>
    <xdr:graphicFrame macro="">
      <xdr:nvGraphicFramePr>
        <xdr:cNvPr id="4"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2400300</xdr:colOff>
      <xdr:row>10</xdr:row>
      <xdr:rowOff>1571624</xdr:rowOff>
    </xdr:from>
    <xdr:to>
      <xdr:col>2</xdr:col>
      <xdr:colOff>3209925</xdr:colOff>
      <xdr:row>10</xdr:row>
      <xdr:rowOff>3631049</xdr:rowOff>
    </xdr:to>
    <xdr:sp macro="" textlink="">
      <xdr:nvSpPr>
        <xdr:cNvPr id="5" name="Rechteck 1"/>
        <xdr:cNvSpPr/>
      </xdr:nvSpPr>
      <xdr:spPr bwMode="auto">
        <a:xfrm>
          <a:off x="4981575" y="6305549"/>
          <a:ext cx="809625" cy="2059425"/>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1571623</xdr:colOff>
      <xdr:row>10</xdr:row>
      <xdr:rowOff>1571624</xdr:rowOff>
    </xdr:from>
    <xdr:to>
      <xdr:col>2</xdr:col>
      <xdr:colOff>2390774</xdr:colOff>
      <xdr:row>10</xdr:row>
      <xdr:rowOff>3631049</xdr:rowOff>
    </xdr:to>
    <xdr:sp macro="" textlink="">
      <xdr:nvSpPr>
        <xdr:cNvPr id="6" name="Rechteck 2"/>
        <xdr:cNvSpPr/>
      </xdr:nvSpPr>
      <xdr:spPr bwMode="auto">
        <a:xfrm>
          <a:off x="4152898" y="6305549"/>
          <a:ext cx="819152" cy="2059425"/>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762000</xdr:colOff>
      <xdr:row>10</xdr:row>
      <xdr:rowOff>1571624</xdr:rowOff>
    </xdr:from>
    <xdr:to>
      <xdr:col>2</xdr:col>
      <xdr:colOff>1562100</xdr:colOff>
      <xdr:row>10</xdr:row>
      <xdr:rowOff>3631049</xdr:rowOff>
    </xdr:to>
    <xdr:sp macro="" textlink="">
      <xdr:nvSpPr>
        <xdr:cNvPr id="7" name="Rechteck 3"/>
        <xdr:cNvSpPr/>
      </xdr:nvSpPr>
      <xdr:spPr bwMode="auto">
        <a:xfrm>
          <a:off x="3343275" y="6305549"/>
          <a:ext cx="800100" cy="2059425"/>
        </a:xfrm>
        <a:prstGeom prst="rect">
          <a:avLst/>
        </a:prstGeom>
        <a:solidFill>
          <a:srgbClr val="00B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476249</xdr:colOff>
      <xdr:row>5</xdr:row>
      <xdr:rowOff>0</xdr:rowOff>
    </xdr:from>
    <xdr:to>
      <xdr:col>2</xdr:col>
      <xdr:colOff>4220502</xdr:colOff>
      <xdr:row>5</xdr:row>
      <xdr:rowOff>545945</xdr:rowOff>
    </xdr:to>
    <mc:AlternateContent xmlns:mc="http://schemas.openxmlformats.org/markup-compatibility/2006" xmlns:a14="http://schemas.microsoft.com/office/drawing/2010/main">
      <mc:Choice Requires="a14">
        <xdr:sp macro="" textlink="">
          <xdr:nvSpPr>
            <xdr:cNvPr id="8" name="Textfeld 5"/>
            <xdr:cNvSpPr/>
          </xdr:nvSpPr>
          <xdr:spPr bwMode="auto">
            <a:xfrm>
              <a:off x="3057524" y="1743075"/>
              <a:ext cx="3744253" cy="5459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noAutofit/>
            </a:bodyPr>
            <a:lstStyle/>
            <a:p>
              <a:pPr marL="0" indent="0" algn="ctr">
                <a:defRPr/>
              </a:pPr>
              <mc:AlternateContent>
                <mc:Choice Requires="a14">
                  <a14:m>
                    <m:oMathPara xmlns:m="http://schemas.openxmlformats.org/officeDocument/2006/math">
                      <m:oMathParaPr>
                        <m:jc m:val="centerGroup"/>
                      </m:oMathParaPr>
                      <m:oMath xmlns:m="http://schemas.openxmlformats.org/officeDocument/2006/math">
                        <m:r>
                          <m:rPr>
                            <m:sty m:val="p"/>
                          </m:rPr>
                          <a:rPr lang="de-DE" sz="1600" b="0" i="0">
                            <a:solidFill>
                              <a:schemeClr val="tx1"/>
                            </a:solidFill>
                            <a:latin typeface="Cambria Math"/>
                            <a:ea typeface="+mn-ea"/>
                            <a:cs typeface="+mn-cs"/>
                          </a:rPr>
                          <m:t>PUE</m:t>
                        </m:r>
                        <m:r>
                          <a:rPr lang="de-DE" sz="1600" b="0" i="0">
                            <a:solidFill>
                              <a:schemeClr val="tx1"/>
                            </a:solidFill>
                            <a:latin typeface="Cambria Math"/>
                            <a:ea typeface="+mn-ea"/>
                            <a:cs typeface="+mn-cs"/>
                          </a:rPr>
                          <m:t>= </m:t>
                        </m:r>
                        <m:f>
                          <m:fPr>
                            <m:ctrlPr>
                              <a:rPr lang="de-DE" sz="1600" b="0" i="1">
                                <a:solidFill>
                                  <a:schemeClr val="tx1"/>
                                </a:solidFill>
                                <a:latin typeface="Cambria Math" panose="02040503050406030204" pitchFamily="18" charset="0"/>
                                <a:ea typeface="+mn-ea"/>
                                <a:cs typeface="+mn-cs"/>
                              </a:rPr>
                            </m:ctrlPr>
                          </m:fPr>
                          <m:num>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𝐸</m:t>
                                </m:r>
                              </m:e>
                              <m:sub>
                                <m:r>
                                  <a:rPr lang="de-DE" sz="1600" b="0" i="1">
                                    <a:solidFill>
                                      <a:schemeClr val="tx1"/>
                                    </a:solidFill>
                                    <a:latin typeface="Cambria Math"/>
                                    <a:ea typeface="+mn-ea"/>
                                    <a:cs typeface="+mn-cs"/>
                                  </a:rPr>
                                  <m:t>𝑅𝑍</m:t>
                                </m:r>
                              </m:sub>
                            </m:sSub>
                          </m:num>
                          <m:den>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𝐸</m:t>
                                </m:r>
                              </m:e>
                              <m:sub>
                                <m:r>
                                  <a:rPr lang="de-DE" sz="1600" b="0" i="1">
                                    <a:solidFill>
                                      <a:schemeClr val="tx1"/>
                                    </a:solidFill>
                                    <a:latin typeface="Cambria Math"/>
                                    <a:ea typeface="+mn-ea"/>
                                    <a:cs typeface="+mn-cs"/>
                                  </a:rPr>
                                  <m:t>𝐼𝑇</m:t>
                                </m:r>
                              </m:sub>
                            </m:sSub>
                          </m:den>
                        </m:f>
                      </m:oMath>
                    </m:oMathPara>
                  </a14:m>
                </mc:Choice>
                <mc:Fallback xmlns="" xmlns:r="http://schemas.openxmlformats.org/officeDocument/2006/relationships" xmlns:m="http://schemas.openxmlformats.org/officeDocument/2006/math" xmlns:w="http://schemas.openxmlformats.org/wordprocessingml/2006/main"/>
              </mc:AlternateContent>
              <a:endParaRPr/>
            </a:p>
          </xdr:txBody>
        </xdr:sp>
      </mc:Choice>
      <mc:Fallback xmlns="">
        <xdr:sp macro="" textlink="">
          <xdr:nvSpPr>
            <xdr:cNvPr id="8" name="Textfeld 5"/>
            <xdr:cNvSpPr/>
          </xdr:nvSpPr>
          <xdr:spPr bwMode="auto">
            <a:xfrm>
              <a:off x="3057524" y="1743075"/>
              <a:ext cx="3744253" cy="5459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noAutofit/>
            </a:bodyPr>
            <a:lstStyle/>
            <a:p>
              <a:pPr marL="0" indent="0" algn="ctr">
                <a:defRPr/>
              </a:pPr>
              <a:r>
                <a:rPr lang="de-DE" sz="1600" b="0" i="0">
                  <a:solidFill>
                    <a:schemeClr val="tx1"/>
                  </a:solidFill>
                  <a:latin typeface="Cambria Math"/>
                  <a:ea typeface="+mn-ea"/>
                  <a:cs typeface="+mn-cs"/>
                </a:rPr>
                <a:t>PUE= </a:t>
              </a:r>
              <a:r>
                <a:rPr lang="de-DE" sz="1600" b="0" i="0">
                  <a:solidFill>
                    <a:schemeClr val="tx1"/>
                  </a:solidFill>
                  <a:latin typeface="Cambria Math" panose="02040503050406030204" pitchFamily="18" charset="0"/>
                  <a:ea typeface="+mn-ea"/>
                  <a:cs typeface="+mn-cs"/>
                </a:rPr>
                <a:t> </a:t>
              </a:r>
              <a:r>
                <a:rPr lang="de-DE" sz="1600" b="0" i="0">
                  <a:solidFill>
                    <a:schemeClr val="tx1"/>
                  </a:solidFill>
                  <a:latin typeface="Cambria Math"/>
                  <a:ea typeface="+mn-ea"/>
                  <a:cs typeface="+mn-cs"/>
                </a:rPr>
                <a:t>𝐸</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𝑅𝑍</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𝐸</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𝐼𝑇</a:t>
              </a:r>
              <a:r>
                <a:rPr lang="de-DE" sz="1600" b="0" i="0">
                  <a:solidFill>
                    <a:schemeClr val="tx1"/>
                  </a:solidFill>
                  <a:latin typeface="Cambria Math" panose="02040503050406030204" pitchFamily="18" charset="0"/>
                  <a:ea typeface="+mn-ea"/>
                  <a:cs typeface="+mn-cs"/>
                </a:rPr>
                <a:t> </a:t>
              </a:r>
              <a:endParaRPr/>
            </a:p>
          </xdr:txBody>
        </xdr:sp>
      </mc:Fallback>
    </mc:AlternateContent>
    <xdr:clientData/>
  </xdr:twoCellAnchor>
  <xdr:twoCellAnchor editAs="oneCell">
    <xdr:from>
      <xdr:col>2</xdr:col>
      <xdr:colOff>4829175</xdr:colOff>
      <xdr:row>10</xdr:row>
      <xdr:rowOff>1571624</xdr:rowOff>
    </xdr:from>
    <xdr:to>
      <xdr:col>2</xdr:col>
      <xdr:colOff>6943725</xdr:colOff>
      <xdr:row>10</xdr:row>
      <xdr:rowOff>3631049</xdr:rowOff>
    </xdr:to>
    <xdr:sp macro="" textlink="">
      <xdr:nvSpPr>
        <xdr:cNvPr id="9" name="Rechteck 8"/>
        <xdr:cNvSpPr/>
      </xdr:nvSpPr>
      <xdr:spPr bwMode="auto">
        <a:xfrm>
          <a:off x="7410450" y="6305549"/>
          <a:ext cx="2114550" cy="2059425"/>
        </a:xfrm>
        <a:prstGeom prst="rect">
          <a:avLst/>
        </a:prstGeom>
        <a:solidFill>
          <a:srgbClr val="FF0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3209925</xdr:colOff>
      <xdr:row>10</xdr:row>
      <xdr:rowOff>1571624</xdr:rowOff>
    </xdr:from>
    <xdr:to>
      <xdr:col>2</xdr:col>
      <xdr:colOff>4019550</xdr:colOff>
      <xdr:row>10</xdr:row>
      <xdr:rowOff>3631049</xdr:rowOff>
    </xdr:to>
    <xdr:sp macro="" textlink="">
      <xdr:nvSpPr>
        <xdr:cNvPr id="10" name="Rechteck 9"/>
        <xdr:cNvSpPr/>
      </xdr:nvSpPr>
      <xdr:spPr bwMode="auto">
        <a:xfrm>
          <a:off x="5791200" y="6305549"/>
          <a:ext cx="809625" cy="2059425"/>
        </a:xfrm>
        <a:prstGeom prst="rect">
          <a:avLst/>
        </a:prstGeom>
        <a:solidFill>
          <a:srgbClr val="FFC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4895849</xdr:colOff>
      <xdr:row>10</xdr:row>
      <xdr:rowOff>114300</xdr:rowOff>
    </xdr:from>
    <xdr:to>
      <xdr:col>2</xdr:col>
      <xdr:colOff>7789913</xdr:colOff>
      <xdr:row>10</xdr:row>
      <xdr:rowOff>1076325</xdr:rowOff>
    </xdr:to>
    <mc:AlternateContent xmlns:mc="http://schemas.openxmlformats.org/markup-compatibility/2006" xmlns:a14="http://schemas.microsoft.com/office/drawing/2010/main">
      <mc:Choice Requires="a14">
        <xdr:sp macro="" textlink="">
          <xdr:nvSpPr>
            <xdr:cNvPr id="11" name="Textfeld 6"/>
            <xdr:cNvSpPr/>
          </xdr:nvSpPr>
          <xdr:spPr bwMode="auto">
            <a:xfrm>
              <a:off x="7477125" y="6181725"/>
              <a:ext cx="2894063" cy="962025"/>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100"/>
                <a:t>y</a:t>
              </a:r>
              <a:r>
                <a:rPr lang="de-DE" sz="1100" b="0"/>
                <a:t>(PUE) = </a:t>
              </a:r>
              <mc:AlternateContent>
                <mc:Choice Requires="a14">
                  <a14:m>
                    <m:oMath xmlns:m="http://schemas.openxmlformats.org/officeDocument/2006/math">
                      <m:d>
                        <m:dPr>
                          <m:begChr m:val="{"/>
                          <m:endChr m:val="}"/>
                          <m:ctrlPr>
                            <a:rPr lang="de-DE" sz="1100" b="0" i="1">
                              <a:latin typeface="Cambria Math" panose="02040503050406030204" pitchFamily="18" charset="0"/>
                            </a:rPr>
                          </m:ctrlPr>
                        </m:dPr>
                        <m:e>
                          <m:eqArr>
                            <m:eqArrPr>
                              <m:ctrlPr>
                                <a:rPr lang="de-DE" sz="1100" b="0" i="1">
                                  <a:latin typeface="Cambria Math" panose="02040503050406030204" pitchFamily="18" charset="0"/>
                                </a:rPr>
                              </m:ctrlPr>
                            </m:eqArrPr>
                            <m:e>
                              <m:r>
                                <a:rPr lang="de-DE" sz="1100" b="0" i="1">
                                  <a:latin typeface="Cambria Math"/>
                                </a:rPr>
                                <m:t>0 </m:t>
                              </m:r>
                              <m:r>
                                <a:rPr lang="de-DE" sz="1100" b="0" i="1">
                                  <a:latin typeface="Cambria Math"/>
                                </a:rPr>
                                <m:t>𝑤𝑒𝑛𝑛</m:t>
                              </m:r>
                              <m:r>
                                <a:rPr lang="de-DE" sz="1100" b="0" i="1">
                                  <a:latin typeface="Cambria Math"/>
                                </a:rPr>
                                <m:t> </m:t>
                              </m:r>
                              <m:r>
                                <a:rPr lang="de-DE" sz="1100" b="0" i="1">
                                  <a:latin typeface="Cambria Math"/>
                                </a:rPr>
                                <m:t>𝑃𝑈𝐸</m:t>
                              </m:r>
                              <m:r>
                                <a:rPr lang="de-DE" sz="1100" b="0" i="1">
                                  <a:latin typeface="Cambria Math"/>
                                  <a:ea typeface="Cambria Math"/>
                                </a:rPr>
                                <m:t>≥2</m:t>
                              </m:r>
                            </m:e>
                            <m:e>
                              <m:r>
                                <a:rPr lang="de-DE" sz="1100" b="0" i="1">
                                  <a:latin typeface="Cambria Math"/>
                                  <a:ea typeface="Cambria Math"/>
                                </a:rPr>
                                <m:t>0,2 </m:t>
                              </m:r>
                              <m:r>
                                <a:rPr lang="de-DE" sz="1100" b="0" i="1">
                                  <a:latin typeface="Cambria Math"/>
                                  <a:ea typeface="Cambria Math"/>
                                </a:rPr>
                                <m:t>𝑤𝑒𝑛𝑛</m:t>
                              </m:r>
                              <m:r>
                                <a:rPr lang="de-DE" sz="1100" b="0" i="1">
                                  <a:latin typeface="Cambria Math"/>
                                  <a:ea typeface="Cambria Math"/>
                                </a:rPr>
                                <m:t> 1,8≤</m:t>
                              </m:r>
                              <m:r>
                                <a:rPr lang="de-DE" sz="1100" b="0" i="1">
                                  <a:latin typeface="Cambria Math"/>
                                  <a:ea typeface="Cambria Math"/>
                                </a:rPr>
                                <m:t>𝑃𝑈𝐸</m:t>
                              </m:r>
                              <m:r>
                                <a:rPr lang="de-DE" sz="1100" b="0" i="1">
                                  <a:latin typeface="Cambria Math"/>
                                  <a:ea typeface="Cambria Math"/>
                                </a:rPr>
                                <m:t>&lt;2</m:t>
                              </m:r>
                            </m:e>
                            <m:e>
                              <m:r>
                                <a:rPr lang="de-DE" sz="1100" b="0" i="1">
                                  <a:latin typeface="Cambria Math"/>
                                  <a:ea typeface="Cambria Math"/>
                                </a:rPr>
                                <m:t>0,4 </m:t>
                              </m:r>
                              <m:r>
                                <a:rPr lang="de-DE" sz="1100" b="0" i="1">
                                  <a:latin typeface="Cambria Math"/>
                                  <a:ea typeface="Cambria Math"/>
                                </a:rPr>
                                <m:t>𝑤𝑒𝑛𝑛</m:t>
                              </m:r>
                              <m:r>
                                <a:rPr lang="de-DE" sz="1100" b="0" i="1">
                                  <a:latin typeface="Cambria Math"/>
                                  <a:ea typeface="Cambria Math"/>
                                </a:rPr>
                                <m:t> 1,6≤</m:t>
                              </m:r>
                              <m:r>
                                <a:rPr lang="de-DE" sz="1100" b="0" i="1">
                                  <a:latin typeface="Cambria Math"/>
                                  <a:ea typeface="Cambria Math"/>
                                </a:rPr>
                                <m:t>𝑃𝑈𝐸</m:t>
                              </m:r>
                              <m:r>
                                <a:rPr lang="de-DE" sz="1100" b="0" i="1">
                                  <a:latin typeface="Cambria Math"/>
                                  <a:ea typeface="Cambria Math"/>
                                </a:rPr>
                                <m:t>&lt;1,8</m:t>
                              </m:r>
                            </m:e>
                            <m:e>
                              <m:r>
                                <a:rPr lang="de-DE" sz="1100" b="0" i="1">
                                  <a:latin typeface="Cambria Math"/>
                                  <a:ea typeface="Cambria Math"/>
                                </a:rPr>
                                <m:t>0,6 </m:t>
                              </m:r>
                              <m:r>
                                <a:rPr lang="de-DE" sz="1100" b="0" i="1">
                                  <a:latin typeface="Cambria Math"/>
                                  <a:ea typeface="Cambria Math"/>
                                </a:rPr>
                                <m:t>𝑤𝑒𝑛𝑛</m:t>
                              </m:r>
                              <m:r>
                                <a:rPr lang="de-DE" sz="1100" b="0" i="1">
                                  <a:latin typeface="Cambria Math"/>
                                  <a:ea typeface="Cambria Math"/>
                                </a:rPr>
                                <m:t> 1,4≤ </m:t>
                              </m:r>
                              <m:r>
                                <a:rPr lang="de-DE" sz="1100" b="0" i="1">
                                  <a:latin typeface="Cambria Math"/>
                                  <a:ea typeface="Cambria Math"/>
                                </a:rPr>
                                <m:t>𝑃𝑈𝐸</m:t>
                              </m:r>
                              <m:r>
                                <a:rPr lang="de-DE" sz="1100" b="0" i="1">
                                  <a:latin typeface="Cambria Math"/>
                                  <a:ea typeface="Cambria Math"/>
                                </a:rPr>
                                <m:t>&lt;1,6</m:t>
                              </m:r>
                            </m:e>
                            <m:e>
                              <m:r>
                                <a:rPr lang="de-DE" sz="1100" b="0" i="1">
                                  <a:latin typeface="Cambria Math"/>
                                  <a:ea typeface="Cambria Math"/>
                                </a:rPr>
                                <m:t>0,8 </m:t>
                              </m:r>
                              <m:r>
                                <a:rPr lang="de-DE" sz="1100" b="0" i="1">
                                  <a:latin typeface="Cambria Math"/>
                                  <a:ea typeface="Cambria Math"/>
                                </a:rPr>
                                <m:t>𝑤𝑒𝑛𝑛</m:t>
                              </m:r>
                              <m:r>
                                <a:rPr lang="de-DE" sz="1100" b="0" i="1">
                                  <a:latin typeface="Cambria Math"/>
                                  <a:ea typeface="Cambria Math"/>
                                </a:rPr>
                                <m:t> 1,2≤</m:t>
                              </m:r>
                              <m:r>
                                <a:rPr lang="de-DE" sz="1100" b="0" i="1">
                                  <a:latin typeface="Cambria Math"/>
                                  <a:ea typeface="Cambria Math"/>
                                </a:rPr>
                                <m:t>𝑃𝑈𝐸</m:t>
                              </m:r>
                              <m:r>
                                <a:rPr lang="de-DE" sz="1100" b="0" i="1">
                                  <a:latin typeface="Cambria Math"/>
                                  <a:ea typeface="Cambria Math"/>
                                </a:rPr>
                                <m:t> &lt;1,4</m:t>
                              </m:r>
                            </m:e>
                            <m:e>
                              <m:r>
                                <a:rPr lang="de-DE" sz="1100" b="0" i="1">
                                  <a:latin typeface="Cambria Math"/>
                                  <a:ea typeface="Cambria Math"/>
                                </a:rPr>
                                <m:t>1 </m:t>
                              </m:r>
                              <m:r>
                                <a:rPr lang="de-DE" sz="1100" b="0" i="1">
                                  <a:latin typeface="Cambria Math"/>
                                  <a:ea typeface="Cambria Math"/>
                                </a:rPr>
                                <m:t>𝑤𝑒𝑛𝑛</m:t>
                              </m:r>
                              <m:r>
                                <a:rPr lang="de-DE" sz="1100" b="0" i="1">
                                  <a:latin typeface="Cambria Math"/>
                                  <a:ea typeface="Cambria Math"/>
                                </a:rPr>
                                <m:t> </m:t>
                              </m:r>
                              <m:r>
                                <a:rPr lang="de-DE" sz="1100" b="0" i="1">
                                  <a:latin typeface="Cambria Math"/>
                                  <a:ea typeface="Cambria Math"/>
                                </a:rPr>
                                <m:t>𝑃𝑈𝐸</m:t>
                              </m:r>
                              <m:r>
                                <a:rPr lang="de-DE" sz="1100" b="0" i="1">
                                  <a:latin typeface="Cambria Math"/>
                                  <a:ea typeface="Cambria Math"/>
                                </a:rPr>
                                <m:t> &lt;1,2</m:t>
                              </m:r>
                            </m:e>
                          </m:eqArr>
                        </m:e>
                      </m:d>
                    </m:oMath>
                  </a14:m>
                </mc:Choice>
                <mc:Fallback xmlns="" xmlns:r="http://schemas.openxmlformats.org/officeDocument/2006/relationships" xmlns:m="http://schemas.openxmlformats.org/officeDocument/2006/math" xmlns:w="http://schemas.openxmlformats.org/wordprocessingml/2006/main"/>
              </mc:AlternateContent>
              <a:endParaRPr lang="de-DE" sz="1100"/>
            </a:p>
          </xdr:txBody>
        </xdr:sp>
      </mc:Choice>
      <mc:Fallback xmlns="">
        <xdr:sp macro="" textlink="">
          <xdr:nvSpPr>
            <xdr:cNvPr id="11" name="Textfeld 6"/>
            <xdr:cNvSpPr/>
          </xdr:nvSpPr>
          <xdr:spPr bwMode="auto">
            <a:xfrm>
              <a:off x="7477125" y="6181725"/>
              <a:ext cx="2894063" cy="962025"/>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100"/>
                <a:t>y</a:t>
              </a:r>
              <a:r>
                <a:rPr lang="de-DE" sz="1100" b="0"/>
                <a:t>(PUE) = </a:t>
              </a:r>
              <a:r>
                <a:rPr lang="de-DE" sz="1100" b="0" i="0">
                  <a:latin typeface="Cambria Math" panose="02040503050406030204" pitchFamily="18" charset="0"/>
                </a:rPr>
                <a:t>{█8(</a:t>
              </a:r>
              <a:r>
                <a:rPr lang="de-DE" sz="1100" b="0" i="0">
                  <a:latin typeface="Cambria Math"/>
                </a:rPr>
                <a:t>0 𝑤𝑒𝑛𝑛 𝑃𝑈𝐸</a:t>
              </a:r>
              <a:r>
                <a:rPr lang="de-DE" sz="1100" b="0" i="0">
                  <a:latin typeface="Cambria Math"/>
                  <a:ea typeface="Cambria Math"/>
                </a:rPr>
                <a:t>≥2</a:t>
              </a:r>
              <a:r>
                <a:rPr lang="de-DE" sz="1100" b="0" i="0">
                  <a:latin typeface="Cambria Math" panose="02040503050406030204" pitchFamily="18" charset="0"/>
                  <a:ea typeface="Cambria Math"/>
                </a:rPr>
                <a:t>@</a:t>
              </a:r>
              <a:r>
                <a:rPr lang="de-DE" sz="1100" b="0" i="0">
                  <a:latin typeface="Cambria Math"/>
                  <a:ea typeface="Cambria Math"/>
                </a:rPr>
                <a:t>0,2 𝑤𝑒𝑛𝑛 1,8≤𝑃𝑈𝐸&lt;2</a:t>
              </a:r>
              <a:r>
                <a:rPr lang="de-DE" sz="1100" b="0" i="0">
                  <a:latin typeface="Cambria Math" panose="02040503050406030204" pitchFamily="18" charset="0"/>
                  <a:ea typeface="Cambria Math"/>
                </a:rPr>
                <a:t>@</a:t>
              </a:r>
              <a:r>
                <a:rPr lang="de-DE" sz="1100" b="0" i="0">
                  <a:latin typeface="Cambria Math"/>
                  <a:ea typeface="Cambria Math"/>
                </a:rPr>
                <a:t>0,4 𝑤𝑒𝑛𝑛 1,6≤𝑃𝑈𝐸&lt;1,8</a:t>
              </a:r>
              <a:r>
                <a:rPr lang="de-DE" sz="1100" b="0" i="0">
                  <a:latin typeface="Cambria Math" panose="02040503050406030204" pitchFamily="18" charset="0"/>
                  <a:ea typeface="Cambria Math"/>
                </a:rPr>
                <a:t>@</a:t>
              </a:r>
              <a:r>
                <a:rPr lang="de-DE" sz="1100" b="0" i="0">
                  <a:latin typeface="Cambria Math"/>
                  <a:ea typeface="Cambria Math"/>
                </a:rPr>
                <a:t>0,6 𝑤𝑒𝑛𝑛 1,4≤ 𝑃𝑈𝐸&lt;1,6</a:t>
              </a:r>
              <a:r>
                <a:rPr lang="de-DE" sz="1100" b="0" i="0">
                  <a:latin typeface="Cambria Math" panose="02040503050406030204" pitchFamily="18" charset="0"/>
                  <a:ea typeface="Cambria Math"/>
                </a:rPr>
                <a:t>@</a:t>
              </a:r>
              <a:r>
                <a:rPr lang="de-DE" sz="1100" b="0" i="0">
                  <a:latin typeface="Cambria Math"/>
                  <a:ea typeface="Cambria Math"/>
                </a:rPr>
                <a:t>0,8 𝑤𝑒𝑛𝑛 1,2≤𝑃𝑈𝐸 &lt;1,4</a:t>
              </a:r>
              <a:r>
                <a:rPr lang="de-DE" sz="1100" b="0" i="0">
                  <a:latin typeface="Cambria Math" panose="02040503050406030204" pitchFamily="18" charset="0"/>
                  <a:ea typeface="Cambria Math"/>
                </a:rPr>
                <a:t>@</a:t>
              </a:r>
              <a:r>
                <a:rPr lang="de-DE" sz="1100" b="0" i="0">
                  <a:latin typeface="Cambria Math"/>
                  <a:ea typeface="Cambria Math"/>
                </a:rPr>
                <a:t>1 𝑤𝑒𝑛𝑛 𝑃𝑈𝐸 &lt;1,2</a:t>
              </a:r>
              <a:r>
                <a:rPr lang="de-DE" sz="1100" b="0" i="0">
                  <a:latin typeface="Cambria Math" panose="02040503050406030204" pitchFamily="18" charset="0"/>
                  <a:ea typeface="Cambria Math"/>
                </a:rPr>
                <a:t>)}</a:t>
              </a:r>
              <a:endParaRPr lang="de-DE" sz="1100"/>
            </a:p>
          </xdr:txBody>
        </xdr:sp>
      </mc:Fallback>
    </mc:AlternateContent>
    <xdr:clientData/>
  </xdr:twoCellAnchor>
  <xdr:twoCellAnchor editAs="oneCell">
    <xdr:from>
      <xdr:col>2</xdr:col>
      <xdr:colOff>4019550</xdr:colOff>
      <xdr:row>10</xdr:row>
      <xdr:rowOff>1571624</xdr:rowOff>
    </xdr:from>
    <xdr:to>
      <xdr:col>2</xdr:col>
      <xdr:colOff>4829175</xdr:colOff>
      <xdr:row>10</xdr:row>
      <xdr:rowOff>3631049</xdr:rowOff>
    </xdr:to>
    <xdr:sp macro="" textlink="">
      <xdr:nvSpPr>
        <xdr:cNvPr id="12" name="Rechteck 9"/>
        <xdr:cNvSpPr/>
      </xdr:nvSpPr>
      <xdr:spPr bwMode="auto">
        <a:xfrm>
          <a:off x="6600825" y="6305549"/>
          <a:ext cx="809625" cy="2059425"/>
        </a:xfrm>
        <a:prstGeom prst="rect">
          <a:avLst/>
        </a:prstGeom>
        <a:solidFill>
          <a:schemeClr val="accent2">
            <a:alpha val="22000"/>
          </a:scheme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238124</xdr:colOff>
      <xdr:row>10</xdr:row>
      <xdr:rowOff>838200</xdr:rowOff>
    </xdr:from>
    <xdr:to>
      <xdr:col>2</xdr:col>
      <xdr:colOff>7124700</xdr:colOff>
      <xdr:row>10</xdr:row>
      <xdr:rowOff>3952875</xdr:rowOff>
    </xdr:to>
    <xdr:graphicFrame macro="">
      <xdr:nvGraphicFramePr>
        <xdr:cNvPr id="4"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1447799</xdr:colOff>
      <xdr:row>10</xdr:row>
      <xdr:rowOff>1314450</xdr:rowOff>
    </xdr:from>
    <xdr:to>
      <xdr:col>2</xdr:col>
      <xdr:colOff>2590798</xdr:colOff>
      <xdr:row>10</xdr:row>
      <xdr:rowOff>3381375</xdr:rowOff>
    </xdr:to>
    <xdr:sp macro="" textlink="">
      <xdr:nvSpPr>
        <xdr:cNvPr id="5" name="Rechteck 2"/>
        <xdr:cNvSpPr/>
      </xdr:nvSpPr>
      <xdr:spPr bwMode="auto">
        <a:xfrm>
          <a:off x="4029074" y="6962775"/>
          <a:ext cx="1142999" cy="2066925"/>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2600325</xdr:colOff>
      <xdr:row>10</xdr:row>
      <xdr:rowOff>1304925</xdr:rowOff>
    </xdr:from>
    <xdr:to>
      <xdr:col>2</xdr:col>
      <xdr:colOff>5715000</xdr:colOff>
      <xdr:row>10</xdr:row>
      <xdr:rowOff>3371850</xdr:rowOff>
    </xdr:to>
    <xdr:sp macro="" textlink="">
      <xdr:nvSpPr>
        <xdr:cNvPr id="6" name="Rechteck 3"/>
        <xdr:cNvSpPr/>
      </xdr:nvSpPr>
      <xdr:spPr bwMode="auto">
        <a:xfrm>
          <a:off x="5181600" y="6953250"/>
          <a:ext cx="3114675" cy="2066925"/>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5715000</xdr:colOff>
      <xdr:row>10</xdr:row>
      <xdr:rowOff>1314450</xdr:rowOff>
    </xdr:from>
    <xdr:to>
      <xdr:col>2</xdr:col>
      <xdr:colOff>6943725</xdr:colOff>
      <xdr:row>10</xdr:row>
      <xdr:rowOff>3381375</xdr:rowOff>
    </xdr:to>
    <xdr:sp macro="" textlink="">
      <xdr:nvSpPr>
        <xdr:cNvPr id="7" name="Rechteck 4"/>
        <xdr:cNvSpPr/>
      </xdr:nvSpPr>
      <xdr:spPr bwMode="auto">
        <a:xfrm>
          <a:off x="8296274" y="5553075"/>
          <a:ext cx="1228725" cy="2066925"/>
        </a:xfrm>
        <a:prstGeom prst="rect">
          <a:avLst/>
        </a:prstGeom>
        <a:solidFill>
          <a:srgbClr val="00B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1581150</xdr:colOff>
      <xdr:row>5</xdr:row>
      <xdr:rowOff>95250</xdr:rowOff>
    </xdr:from>
    <xdr:to>
      <xdr:col>2</xdr:col>
      <xdr:colOff>6524625</xdr:colOff>
      <xdr:row>5</xdr:row>
      <xdr:rowOff>593569</xdr:rowOff>
    </xdr:to>
    <mc:AlternateContent xmlns:mc="http://schemas.openxmlformats.org/markup-compatibility/2006" xmlns:a14="http://schemas.microsoft.com/office/drawing/2010/main">
      <mc:Choice Requires="a14">
        <xdr:sp macro="" textlink="">
          <xdr:nvSpPr>
            <xdr:cNvPr id="8" name="Textfeld 7"/>
            <xdr:cNvSpPr/>
          </xdr:nvSpPr>
          <xdr:spPr bwMode="auto">
            <a:xfrm>
              <a:off x="4162425" y="1647825"/>
              <a:ext cx="4943475" cy="498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noAutofit/>
            </a:bodyPr>
            <a:lstStyle/>
            <a:p>
              <a:pPr marL="0" indent="0" algn="ctr">
                <a:defRPr/>
              </a:pPr>
              <mc:AlternateContent>
                <mc:Choice Requires="a14">
                  <a14:m>
                    <m:oMath xmlns:m="http://schemas.openxmlformats.org/officeDocument/2006/math">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𝐼𝑇𝐸𝑈</m:t>
                          </m:r>
                        </m:e>
                        <m:sub>
                          <m:r>
                            <a:rPr lang="de-DE" sz="1600" b="0" i="1">
                              <a:solidFill>
                                <a:schemeClr val="tx1"/>
                              </a:solidFill>
                              <a:latin typeface="Cambria Math"/>
                              <a:ea typeface="+mn-ea"/>
                              <a:cs typeface="+mn-cs"/>
                            </a:rPr>
                            <m:t>𝑠𝑣</m:t>
                          </m:r>
                        </m:sub>
                      </m:sSub>
                      <m:r>
                        <a:rPr lang="de-DE" sz="1600" b="0" i="1">
                          <a:solidFill>
                            <a:schemeClr val="tx1"/>
                          </a:solidFill>
                          <a:latin typeface="Cambria Math"/>
                          <a:ea typeface="+mn-ea"/>
                          <a:cs typeface="+mn-cs"/>
                        </a:rPr>
                        <m:t>= </m:t>
                      </m:r>
                      <m:f>
                        <m:fPr>
                          <m:ctrlPr>
                            <a:rPr lang="de-DE" sz="1600" b="0" i="1">
                              <a:solidFill>
                                <a:schemeClr val="tx1"/>
                              </a:solidFill>
                              <a:latin typeface="Cambria Math" panose="02040503050406030204" pitchFamily="18" charset="0"/>
                              <a:ea typeface="+mn-ea"/>
                              <a:cs typeface="+mn-cs"/>
                            </a:rPr>
                          </m:ctrlPr>
                        </m:fPr>
                        <m:num>
                          <m:r>
                            <a:rPr lang="de-DE" sz="1600" b="0" i="1">
                              <a:solidFill>
                                <a:schemeClr val="tx1"/>
                              </a:solidFill>
                              <a:latin typeface="Cambria Math"/>
                              <a:ea typeface="+mn-ea"/>
                              <a:cs typeface="+mn-cs"/>
                            </a:rPr>
                            <m:t>1</m:t>
                          </m:r>
                        </m:num>
                        <m:den>
                          <m:r>
                            <a:rPr lang="de-DE" sz="1600" b="0" i="1">
                              <a:solidFill>
                                <a:schemeClr val="tx1"/>
                              </a:solidFill>
                              <a:latin typeface="Cambria Math"/>
                              <a:ea typeface="+mn-ea"/>
                              <a:cs typeface="+mn-cs"/>
                            </a:rPr>
                            <m:t>𝑎</m:t>
                          </m:r>
                        </m:den>
                      </m:f>
                      <m:nary>
                        <m:naryPr>
                          <m:chr m:val="∑"/>
                          <m:limLoc m:val="subSup"/>
                          <m:ctrlPr>
                            <a:rPr lang="de-DE" sz="1600" b="0" i="1">
                              <a:solidFill>
                                <a:schemeClr val="tx1"/>
                              </a:solidFill>
                              <a:latin typeface="Cambria Math" panose="02040503050406030204" pitchFamily="18" charset="0"/>
                              <a:ea typeface="+mn-ea"/>
                              <a:cs typeface="+mn-cs"/>
                            </a:rPr>
                          </m:ctrlPr>
                        </m:naryPr>
                        <m:sub>
                          <m:r>
                            <m:rPr>
                              <m:brk m:alnAt="25"/>
                            </m:rPr>
                            <a:rPr lang="de-DE" sz="1600" b="0" i="1">
                              <a:solidFill>
                                <a:schemeClr val="tx1"/>
                              </a:solidFill>
                              <a:latin typeface="Cambria Math"/>
                              <a:ea typeface="+mn-ea"/>
                              <a:cs typeface="+mn-cs"/>
                            </a:rPr>
                            <m:t>𝑖</m:t>
                          </m:r>
                          <m:r>
                            <a:rPr lang="de-DE" sz="1600" b="0" i="1">
                              <a:solidFill>
                                <a:schemeClr val="tx1"/>
                              </a:solidFill>
                              <a:latin typeface="Cambria Math"/>
                              <a:ea typeface="+mn-ea"/>
                              <a:cs typeface="+mn-cs"/>
                            </a:rPr>
                            <m:t>=1</m:t>
                          </m:r>
                        </m:sub>
                        <m:sup>
                          <m:r>
                            <a:rPr lang="de-DE" sz="1600" b="0" i="1">
                              <a:solidFill>
                                <a:schemeClr val="tx1"/>
                              </a:solidFill>
                              <a:latin typeface="Cambria Math"/>
                              <a:ea typeface="+mn-ea"/>
                              <a:cs typeface="+mn-cs"/>
                            </a:rPr>
                            <m:t>𝑎</m:t>
                          </m:r>
                        </m:sup>
                        <m:e>
                          <m:r>
                            <a:rPr lang="de-DE" sz="1600" b="0" i="1">
                              <a:solidFill>
                                <a:schemeClr val="tx1"/>
                              </a:solidFill>
                              <a:latin typeface="Cambria Math"/>
                              <a:ea typeface="+mn-ea"/>
                              <a:cs typeface="+mn-cs"/>
                            </a:rPr>
                            <m:t>[</m:t>
                          </m:r>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𝐼𝑇𝐸𝑈</m:t>
                              </m:r>
                            </m:e>
                            <m:sub>
                              <m:r>
                                <a:rPr lang="de-DE" sz="1600" b="0" i="1">
                                  <a:solidFill>
                                    <a:schemeClr val="tx1"/>
                                  </a:solidFill>
                                  <a:latin typeface="Cambria Math"/>
                                  <a:ea typeface="+mn-ea"/>
                                  <a:cs typeface="+mn-cs"/>
                                </a:rPr>
                                <m:t>𝑠𝑣</m:t>
                              </m:r>
                            </m:sub>
                          </m:sSub>
                          <m:r>
                            <a:rPr lang="de-DE" sz="1600" b="0" i="1">
                              <a:solidFill>
                                <a:schemeClr val="tx1"/>
                              </a:solidFill>
                              <a:latin typeface="Cambria Math"/>
                              <a:ea typeface="+mn-ea"/>
                              <a:cs typeface="+mn-cs"/>
                            </a:rPr>
                            <m:t>(</m:t>
                          </m:r>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𝑡</m:t>
                              </m:r>
                            </m:e>
                            <m:sub>
                              <m:r>
                                <a:rPr lang="de-DE" sz="1600" b="0" i="1">
                                  <a:solidFill>
                                    <a:schemeClr val="tx1"/>
                                  </a:solidFill>
                                  <a:latin typeface="Cambria Math"/>
                                  <a:ea typeface="+mn-ea"/>
                                  <a:cs typeface="+mn-cs"/>
                                </a:rPr>
                                <m:t>0</m:t>
                              </m:r>
                            </m:sub>
                          </m:sSub>
                          <m:r>
                            <a:rPr lang="de-DE" sz="1600" b="0" i="1">
                              <a:solidFill>
                                <a:schemeClr val="tx1"/>
                              </a:solidFill>
                              <a:latin typeface="Cambria Math"/>
                              <a:ea typeface="+mn-ea"/>
                              <a:cs typeface="+mn-cs"/>
                            </a:rPr>
                            <m:t>+</m:t>
                          </m:r>
                          <m:r>
                            <a:rPr lang="de-DE" sz="1600" b="0" i="1">
                              <a:solidFill>
                                <a:schemeClr val="tx1"/>
                              </a:solidFill>
                              <a:latin typeface="Cambria Math"/>
                              <a:ea typeface="+mn-ea"/>
                              <a:cs typeface="+mn-cs"/>
                            </a:rPr>
                            <m:t>𝑒</m:t>
                          </m:r>
                          <m:r>
                            <a:rPr lang="de-DE" sz="1600" b="0" i="1">
                              <a:solidFill>
                                <a:schemeClr val="tx1"/>
                              </a:solidFill>
                              <a:latin typeface="Cambria Math"/>
                              <a:ea typeface="+mn-ea"/>
                              <a:cs typeface="+mn-cs"/>
                            </a:rPr>
                            <m:t>∗</m:t>
                          </m:r>
                          <m:r>
                            <a:rPr lang="de-DE" sz="1600" b="0" i="1">
                              <a:solidFill>
                                <a:schemeClr val="tx1"/>
                              </a:solidFill>
                              <a:latin typeface="Cambria Math"/>
                              <a:ea typeface="+mn-ea"/>
                              <a:cs typeface="+mn-cs"/>
                            </a:rPr>
                            <m:t>𝑖</m:t>
                          </m:r>
                          <m:r>
                            <a:rPr lang="de-DE" sz="1600" b="0" i="1">
                              <a:solidFill>
                                <a:schemeClr val="tx1"/>
                              </a:solidFill>
                              <a:latin typeface="Cambria Math"/>
                              <a:ea typeface="+mn-ea"/>
                              <a:cs typeface="+mn-cs"/>
                            </a:rPr>
                            <m:t>)]</m:t>
                          </m:r>
                        </m:e>
                      </m:nary>
                    </m:oMath>
                  </a14:m>
                </mc:Choice>
                <mc:Fallback xmlns="" xmlns:r="http://schemas.openxmlformats.org/officeDocument/2006/relationships" xmlns:m="http://schemas.openxmlformats.org/officeDocument/2006/math" xmlns:w="http://schemas.openxmlformats.org/wordprocessingml/2006/main"/>
              </mc:AlternateContent>
              <a:r>
                <a:rPr lang="de-DE" sz="1600" i="0">
                  <a:solidFill>
                    <a:schemeClr val="tx1"/>
                  </a:solidFill>
                  <a:latin typeface="+mn-lt"/>
                  <a:ea typeface="+mn-ea"/>
                  <a:cs typeface="+mn-cs"/>
                </a:rPr>
                <a:t> </a:t>
              </a:r>
              <a:endParaRPr/>
            </a:p>
          </xdr:txBody>
        </xdr:sp>
      </mc:Choice>
      <mc:Fallback xmlns="">
        <xdr:sp macro="" textlink="">
          <xdr:nvSpPr>
            <xdr:cNvPr id="8" name="Textfeld 7"/>
            <xdr:cNvSpPr/>
          </xdr:nvSpPr>
          <xdr:spPr bwMode="auto">
            <a:xfrm>
              <a:off x="4162425" y="1647825"/>
              <a:ext cx="4943475" cy="498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noAutofit/>
            </a:bodyPr>
            <a:lstStyle/>
            <a:p>
              <a:pPr marL="0" indent="0" algn="ctr">
                <a:defRPr/>
              </a:pP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𝐼𝑇𝐸𝑈</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𝑠𝑣=  1</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𝑎</a:t>
              </a:r>
              <a:r>
                <a:rPr lang="de-DE" sz="1600" b="0" i="0">
                  <a:solidFill>
                    <a:schemeClr val="tx1"/>
                  </a:solidFill>
                  <a:latin typeface="Cambria Math" panose="02040503050406030204" pitchFamily="18" charset="0"/>
                  <a:ea typeface="+mn-ea"/>
                  <a:cs typeface="+mn-cs"/>
                </a:rPr>
                <a:t> ∑2_(</a:t>
              </a:r>
              <a:r>
                <a:rPr lang="de-DE" sz="1600" b="0" i="0">
                  <a:solidFill>
                    <a:schemeClr val="tx1"/>
                  </a:solidFill>
                  <a:latin typeface="Cambria Math"/>
                  <a:ea typeface="+mn-ea"/>
                  <a:cs typeface="+mn-cs"/>
                </a:rPr>
                <a:t>𝑖=1</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𝑎</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𝐼𝑇𝐸𝑈</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𝑠𝑣 (𝑡</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0+𝑒∗𝑖)]</a:t>
              </a:r>
              <a:r>
                <a:rPr lang="de-DE" sz="1600" b="0" i="0">
                  <a:solidFill>
                    <a:schemeClr val="tx1"/>
                  </a:solidFill>
                  <a:latin typeface="Cambria Math" panose="02040503050406030204" pitchFamily="18" charset="0"/>
                  <a:ea typeface="+mn-ea"/>
                  <a:cs typeface="+mn-cs"/>
                </a:rPr>
                <a:t>〗</a:t>
              </a:r>
              <a:r>
                <a:rPr lang="de-DE" sz="1600" i="0">
                  <a:solidFill>
                    <a:schemeClr val="tx1"/>
                  </a:solidFill>
                  <a:latin typeface="+mn-lt"/>
                  <a:ea typeface="+mn-ea"/>
                  <a:cs typeface="+mn-cs"/>
                </a:rPr>
                <a:t> </a:t>
              </a:r>
              <a:endParaRPr/>
            </a:p>
          </xdr:txBody>
        </xdr:sp>
      </mc:Fallback>
    </mc:AlternateContent>
    <xdr:clientData/>
  </xdr:twoCellAnchor>
  <xdr:twoCellAnchor editAs="oneCell">
    <xdr:from>
      <xdr:col>2</xdr:col>
      <xdr:colOff>762000</xdr:colOff>
      <xdr:row>10</xdr:row>
      <xdr:rowOff>1304925</xdr:rowOff>
    </xdr:from>
    <xdr:to>
      <xdr:col>2</xdr:col>
      <xdr:colOff>1133475</xdr:colOff>
      <xdr:row>10</xdr:row>
      <xdr:rowOff>3371850</xdr:rowOff>
    </xdr:to>
    <xdr:sp macro="" textlink="">
      <xdr:nvSpPr>
        <xdr:cNvPr id="9" name="Rechteck 11"/>
        <xdr:cNvSpPr/>
      </xdr:nvSpPr>
      <xdr:spPr bwMode="auto">
        <a:xfrm>
          <a:off x="3343275" y="6953250"/>
          <a:ext cx="371475" cy="2066925"/>
        </a:xfrm>
        <a:prstGeom prst="rect">
          <a:avLst/>
        </a:prstGeom>
        <a:solidFill>
          <a:srgbClr val="FF0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1333500</xdr:colOff>
      <xdr:row>5</xdr:row>
      <xdr:rowOff>1371600</xdr:rowOff>
    </xdr:from>
    <xdr:to>
      <xdr:col>2</xdr:col>
      <xdr:colOff>6276975</xdr:colOff>
      <xdr:row>5</xdr:row>
      <xdr:rowOff>1869920</xdr:rowOff>
    </xdr:to>
    <mc:AlternateContent xmlns:mc="http://schemas.openxmlformats.org/markup-compatibility/2006" xmlns:a14="http://schemas.microsoft.com/office/drawing/2010/main">
      <mc:Choice Requires="a14">
        <xdr:sp macro="" textlink="">
          <xdr:nvSpPr>
            <xdr:cNvPr id="10" name="Textfeld 7"/>
            <xdr:cNvSpPr/>
          </xdr:nvSpPr>
          <xdr:spPr bwMode="auto">
            <a:xfrm>
              <a:off x="3914775" y="2924175"/>
              <a:ext cx="4943475" cy="498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noAutofit/>
            </a:bodyPr>
            <a:lstStyle/>
            <a:p>
              <a:pPr marL="0" indent="0" algn="ctr">
                <a:defRPr/>
              </a:pPr>
              <mc:AlternateContent>
                <mc:Choice Requires="a14">
                  <a14:m>
                    <m:oMath xmlns:m="http://schemas.openxmlformats.org/officeDocument/2006/math">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𝐼𝑇𝐸𝑈</m:t>
                          </m:r>
                        </m:e>
                        <m:sub>
                          <m:r>
                            <a:rPr lang="de-DE" sz="1600" b="0" i="1">
                              <a:solidFill>
                                <a:schemeClr val="tx1"/>
                              </a:solidFill>
                              <a:latin typeface="Cambria Math"/>
                              <a:ea typeface="+mn-ea"/>
                              <a:cs typeface="+mn-cs"/>
                            </a:rPr>
                            <m:t>𝑠𝑣</m:t>
                          </m:r>
                        </m:sub>
                      </m:sSub>
                      <m:r>
                        <a:rPr lang="de-DE" sz="1600" b="0" i="1">
                          <a:solidFill>
                            <a:schemeClr val="tx1"/>
                          </a:solidFill>
                          <a:latin typeface="Cambria Math"/>
                          <a:ea typeface="+mn-ea"/>
                          <a:cs typeface="+mn-cs"/>
                        </a:rPr>
                        <m:t>(</m:t>
                      </m:r>
                      <m:r>
                        <a:rPr lang="de-DE" sz="1600" b="0" i="1">
                          <a:solidFill>
                            <a:schemeClr val="tx1"/>
                          </a:solidFill>
                          <a:latin typeface="Cambria Math"/>
                          <a:ea typeface="+mn-ea"/>
                          <a:cs typeface="+mn-cs"/>
                        </a:rPr>
                        <m:t>𝑡</m:t>
                      </m:r>
                      <m:r>
                        <a:rPr lang="de-DE" sz="1600" b="0" i="1">
                          <a:solidFill>
                            <a:schemeClr val="tx1"/>
                          </a:solidFill>
                          <a:latin typeface="Cambria Math"/>
                          <a:ea typeface="+mn-ea"/>
                          <a:cs typeface="+mn-cs"/>
                        </a:rPr>
                        <m:t>)= </m:t>
                      </m:r>
                      <m:f>
                        <m:fPr>
                          <m:ctrlPr>
                            <a:rPr lang="de-DE" sz="1600" b="0" i="1">
                              <a:solidFill>
                                <a:schemeClr val="tx1"/>
                              </a:solidFill>
                              <a:latin typeface="Cambria Math" panose="02040503050406030204" pitchFamily="18" charset="0"/>
                              <a:ea typeface="+mn-ea"/>
                              <a:cs typeface="+mn-cs"/>
                            </a:rPr>
                          </m:ctrlPr>
                        </m:fPr>
                        <m:num>
                          <m:nary>
                            <m:naryPr>
                              <m:chr m:val="∑"/>
                              <m:limLoc m:val="subSup"/>
                              <m:ctrlPr>
                                <a:rPr lang="de-DE" sz="1600" b="0" i="1">
                                  <a:solidFill>
                                    <a:schemeClr val="tx1"/>
                                  </a:solidFill>
                                  <a:latin typeface="Cambria Math" panose="02040503050406030204" pitchFamily="18" charset="0"/>
                                  <a:ea typeface="+mn-ea"/>
                                  <a:cs typeface="+mn-cs"/>
                                </a:rPr>
                              </m:ctrlPr>
                            </m:naryPr>
                            <m:sub>
                              <m:r>
                                <m:rPr>
                                  <m:brk m:alnAt="25"/>
                                </m:rPr>
                                <a:rPr lang="de-DE" sz="1600" b="0" i="1">
                                  <a:solidFill>
                                    <a:schemeClr val="tx1"/>
                                  </a:solidFill>
                                  <a:latin typeface="Cambria Math"/>
                                  <a:ea typeface="+mn-ea"/>
                                  <a:cs typeface="+mn-cs"/>
                                </a:rPr>
                                <m:t>𝑖</m:t>
                              </m:r>
                              <m:r>
                                <a:rPr lang="de-DE" sz="1600" b="0" i="1">
                                  <a:solidFill>
                                    <a:schemeClr val="tx1"/>
                                  </a:solidFill>
                                  <a:latin typeface="Cambria Math"/>
                                  <a:ea typeface="+mn-ea"/>
                                  <a:cs typeface="+mn-cs"/>
                                </a:rPr>
                                <m:t>=1</m:t>
                              </m:r>
                            </m:sub>
                            <m:sup>
                              <m:r>
                                <a:rPr lang="de-DE" sz="1600" b="0" i="1">
                                  <a:solidFill>
                                    <a:schemeClr val="tx1"/>
                                  </a:solidFill>
                                  <a:latin typeface="Cambria Math"/>
                                  <a:ea typeface="+mn-ea"/>
                                  <a:cs typeface="+mn-cs"/>
                                </a:rPr>
                                <m:t>𝑁</m:t>
                              </m:r>
                            </m:sup>
                            <m:e>
                              <m:sSub>
                                <m:sSubPr>
                                  <m:ctrlPr>
                                    <a:rPr lang="de-DE" sz="1600" b="0" i="1">
                                      <a:solidFill>
                                        <a:schemeClr val="tx1"/>
                                      </a:solidFill>
                                      <a:latin typeface="Cambria Math" panose="02040503050406030204" pitchFamily="18" charset="0"/>
                                      <a:ea typeface="+mn-ea"/>
                                      <a:cs typeface="+mn-cs"/>
                                    </a:rPr>
                                  </m:ctrlPr>
                                </m:sSubPr>
                                <m:e>
                                  <m:r>
                                    <a:rPr lang="de-DE" sz="1600" b="0" i="1">
                                      <a:solidFill>
                                        <a:schemeClr val="tx1"/>
                                      </a:solidFill>
                                      <a:latin typeface="Cambria Math"/>
                                      <a:ea typeface="+mn-ea"/>
                                      <a:cs typeface="+mn-cs"/>
                                    </a:rPr>
                                    <m:t>𝐶𝑈𝑆</m:t>
                                  </m:r>
                                </m:e>
                                <m:sub>
                                  <m:r>
                                    <a:rPr lang="de-DE" sz="1600" b="0" i="1">
                                      <a:solidFill>
                                        <a:schemeClr val="tx1"/>
                                      </a:solidFill>
                                      <a:latin typeface="Cambria Math"/>
                                      <a:ea typeface="+mn-ea"/>
                                      <a:cs typeface="+mn-cs"/>
                                    </a:rPr>
                                    <m:t>𝑖</m:t>
                                  </m:r>
                                </m:sub>
                              </m:sSub>
                              <m:r>
                                <a:rPr lang="de-DE" sz="1600" b="0" i="1">
                                  <a:solidFill>
                                    <a:schemeClr val="tx1"/>
                                  </a:solidFill>
                                  <a:latin typeface="Cambria Math"/>
                                  <a:ea typeface="+mn-ea"/>
                                  <a:cs typeface="+mn-cs"/>
                                </a:rPr>
                                <m:t>(</m:t>
                              </m:r>
                              <m:r>
                                <a:rPr lang="de-DE" sz="1600" b="0" i="1">
                                  <a:solidFill>
                                    <a:schemeClr val="tx1"/>
                                  </a:solidFill>
                                  <a:latin typeface="Cambria Math"/>
                                  <a:ea typeface="+mn-ea"/>
                                  <a:cs typeface="+mn-cs"/>
                                </a:rPr>
                                <m:t>𝑡</m:t>
                              </m:r>
                              <m:r>
                                <a:rPr lang="de-DE" sz="1600" b="0" i="1">
                                  <a:solidFill>
                                    <a:schemeClr val="tx1"/>
                                  </a:solidFill>
                                  <a:latin typeface="Cambria Math"/>
                                  <a:ea typeface="+mn-ea"/>
                                  <a:cs typeface="+mn-cs"/>
                                </a:rPr>
                                <m:t>)</m:t>
                              </m:r>
                            </m:e>
                          </m:nary>
                        </m:num>
                        <m:den>
                          <m:r>
                            <a:rPr lang="de-DE" sz="1600" b="0" i="1">
                              <a:solidFill>
                                <a:schemeClr val="tx1"/>
                              </a:solidFill>
                              <a:latin typeface="Cambria Math"/>
                              <a:ea typeface="+mn-ea"/>
                              <a:cs typeface="+mn-cs"/>
                            </a:rPr>
                            <m:t>𝑁</m:t>
                          </m:r>
                        </m:den>
                      </m:f>
                    </m:oMath>
                  </a14:m>
                </mc:Choice>
                <mc:Fallback xmlns="" xmlns:r="http://schemas.openxmlformats.org/officeDocument/2006/relationships" xmlns:m="http://schemas.openxmlformats.org/officeDocument/2006/math" xmlns:w="http://schemas.openxmlformats.org/wordprocessingml/2006/main"/>
              </mc:AlternateContent>
              <a:r>
                <a:rPr lang="de-DE" sz="1600" i="0">
                  <a:solidFill>
                    <a:schemeClr val="tx1"/>
                  </a:solidFill>
                  <a:latin typeface="+mn-lt"/>
                  <a:ea typeface="+mn-ea"/>
                  <a:cs typeface="+mn-cs"/>
                </a:rPr>
                <a:t> </a:t>
              </a:r>
              <a:endParaRPr/>
            </a:p>
          </xdr:txBody>
        </xdr:sp>
      </mc:Choice>
      <mc:Fallback xmlns="">
        <xdr:sp macro="" textlink="">
          <xdr:nvSpPr>
            <xdr:cNvPr id="10" name="Textfeld 7"/>
            <xdr:cNvSpPr/>
          </xdr:nvSpPr>
          <xdr:spPr bwMode="auto">
            <a:xfrm>
              <a:off x="3914775" y="2924175"/>
              <a:ext cx="4943475" cy="498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noAutofit/>
            </a:bodyPr>
            <a:lstStyle/>
            <a:p>
              <a:pPr marL="0" indent="0" algn="ctr">
                <a:defRPr/>
              </a:pP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𝐼𝑇𝐸𝑈</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𝑠𝑣 (𝑡)= </a:t>
              </a:r>
              <a:r>
                <a:rPr lang="de-DE" sz="1600" b="0" i="0">
                  <a:solidFill>
                    <a:schemeClr val="tx1"/>
                  </a:solidFill>
                  <a:latin typeface="Cambria Math" panose="02040503050406030204" pitchFamily="18" charset="0"/>
                  <a:ea typeface="+mn-ea"/>
                  <a:cs typeface="+mn-cs"/>
                </a:rPr>
                <a:t> (∑2_(</a:t>
              </a:r>
              <a:r>
                <a:rPr lang="de-DE" sz="1600" b="0" i="0">
                  <a:solidFill>
                    <a:schemeClr val="tx1"/>
                  </a:solidFill>
                  <a:latin typeface="Cambria Math"/>
                  <a:ea typeface="+mn-ea"/>
                  <a:cs typeface="+mn-cs"/>
                </a:rPr>
                <a:t>𝑖=1</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𝑁</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𝐶𝑈𝑆</a:t>
              </a:r>
              <a:r>
                <a:rPr lang="de-DE" sz="1600" b="0" i="0">
                  <a:solidFill>
                    <a:schemeClr val="tx1"/>
                  </a:solidFill>
                  <a:latin typeface="Cambria Math" panose="02040503050406030204" pitchFamily="18" charset="0"/>
                  <a:ea typeface="+mn-ea"/>
                  <a:cs typeface="+mn-cs"/>
                </a:rPr>
                <a:t>〗_</a:t>
              </a:r>
              <a:r>
                <a:rPr lang="de-DE" sz="1600" b="0" i="0">
                  <a:solidFill>
                    <a:schemeClr val="tx1"/>
                  </a:solidFill>
                  <a:latin typeface="Cambria Math"/>
                  <a:ea typeface="+mn-ea"/>
                  <a:cs typeface="+mn-cs"/>
                </a:rPr>
                <a:t>𝑖 (𝑡)</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𝑁</a:t>
              </a:r>
              <a:r>
                <a:rPr lang="de-DE" sz="1600" i="0">
                  <a:solidFill>
                    <a:schemeClr val="tx1"/>
                  </a:solidFill>
                  <a:latin typeface="+mn-lt"/>
                  <a:ea typeface="+mn-ea"/>
                  <a:cs typeface="+mn-cs"/>
                </a:rPr>
                <a:t> </a:t>
              </a:r>
              <a:endParaRPr/>
            </a:p>
          </xdr:txBody>
        </xdr:sp>
      </mc:Fallback>
    </mc:AlternateContent>
    <xdr:clientData/>
  </xdr:twoCellAnchor>
  <xdr:twoCellAnchor editAs="oneCell">
    <xdr:from>
      <xdr:col>2</xdr:col>
      <xdr:colOff>1143000</xdr:colOff>
      <xdr:row>10</xdr:row>
      <xdr:rowOff>1295399</xdr:rowOff>
    </xdr:from>
    <xdr:to>
      <xdr:col>2</xdr:col>
      <xdr:colOff>1438275</xdr:colOff>
      <xdr:row>10</xdr:row>
      <xdr:rowOff>3362325</xdr:rowOff>
    </xdr:to>
    <xdr:sp macro="" textlink="">
      <xdr:nvSpPr>
        <xdr:cNvPr id="11" name="Rechteck 2"/>
        <xdr:cNvSpPr/>
      </xdr:nvSpPr>
      <xdr:spPr bwMode="auto">
        <a:xfrm>
          <a:off x="3724275" y="6943725"/>
          <a:ext cx="295274" cy="2066925"/>
        </a:xfrm>
        <a:prstGeom prst="rect">
          <a:avLst/>
        </a:prstGeom>
        <a:solidFill>
          <a:srgbClr val="FFC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oneCellAnchor>
    <xdr:from>
      <xdr:col>2</xdr:col>
      <xdr:colOff>4489417</xdr:colOff>
      <xdr:row>10</xdr:row>
      <xdr:rowOff>84613</xdr:rowOff>
    </xdr:from>
    <xdr:ext cx="2835328" cy="630878"/>
    <mc:AlternateContent xmlns:mc="http://schemas.openxmlformats.org/markup-compatibility/2006" xmlns:a14="http://schemas.microsoft.com/office/drawing/2010/main">
      <mc:Choice Requires="a14">
        <xdr:sp macro="" textlink="">
          <xdr:nvSpPr>
            <xdr:cNvPr id="12" name="Textfeld 1"/>
            <xdr:cNvSpPr>
              <a:spLocks/>
            </xdr:cNvSpPr>
          </xdr:nvSpPr>
          <xdr:spPr bwMode="auto">
            <a:xfrm>
              <a:off x="7070693" y="5390038"/>
              <a:ext cx="2835328" cy="63087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mc:AlternateContent>
                <mc:Choice Requires="a14">
                  <a14:m>
                    <m:oMathPara xmlns:m="http://schemas.openxmlformats.org/officeDocument/2006/math">
                      <m:oMathParaPr>
                        <m:jc m:val="centerGroup"/>
                      </m:oMathParaPr>
                      <m:oMath xmlns:m="http://schemas.openxmlformats.org/officeDocument/2006/math">
                        <m:r>
                          <a:rPr lang="de-DE" sz="1100" b="0" i="1">
                            <a:latin typeface="Cambria Math"/>
                          </a:rPr>
                          <m:t>𝑦</m:t>
                        </m:r>
                        <m:d>
                          <m:dPr>
                            <m:ctrlPr>
                              <a:rPr lang="de-DE" sz="1100" b="0" i="1">
                                <a:latin typeface="Cambria Math" panose="02040503050406030204" pitchFamily="18" charset="0"/>
                              </a:rPr>
                            </m:ctrlPr>
                          </m:dPr>
                          <m:e>
                            <m:r>
                              <a:rPr lang="de-DE" sz="1100" b="0" i="1">
                                <a:latin typeface="Cambria Math"/>
                              </a:rPr>
                              <m:t>𝐼𝑇𝐸𝑈</m:t>
                            </m:r>
                          </m:e>
                        </m:d>
                        <m:r>
                          <a:rPr lang="de-DE" sz="1100" b="0" i="1">
                            <a:latin typeface="Cambria Math"/>
                          </a:rPr>
                          <m:t>=</m:t>
                        </m:r>
                        <m:d>
                          <m:dPr>
                            <m:begChr m:val="{"/>
                            <m:endChr m:val="}"/>
                            <m:ctrlPr>
                              <a:rPr lang="de-DE" sz="1100" b="0" i="1">
                                <a:latin typeface="Cambria Math" panose="02040503050406030204" pitchFamily="18" charset="0"/>
                              </a:rPr>
                            </m:ctrlPr>
                          </m:dPr>
                          <m:e>
                            <m:eqArr>
                              <m:eqArrPr>
                                <m:ctrlPr>
                                  <a:rPr lang="de-DE" sz="1100" b="0" i="1">
                                    <a:solidFill>
                                      <a:schemeClr val="tx1"/>
                                    </a:solidFill>
                                    <a:latin typeface="Cambria Math" panose="02040503050406030204" pitchFamily="18" charset="0"/>
                                    <a:ea typeface="+mn-ea"/>
                                    <a:cs typeface="+mn-cs"/>
                                  </a:rPr>
                                </m:ctrlPr>
                              </m:eqArrPr>
                              <m:e>
                                <m:r>
                                  <a:rPr lang="de-DE" sz="1100" b="0" i="1">
                                    <a:solidFill>
                                      <a:schemeClr val="tx1"/>
                                    </a:solidFill>
                                    <a:latin typeface="Cambria Math"/>
                                    <a:ea typeface="+mn-ea"/>
                                    <a:cs typeface="+mn-cs"/>
                                  </a:rPr>
                                  <m:t>0 </m:t>
                                </m:r>
                                <m:r>
                                  <a:rPr lang="de-DE" sz="1100" b="0" i="1">
                                    <a:solidFill>
                                      <a:schemeClr val="tx1"/>
                                    </a:solidFill>
                                    <a:latin typeface="Cambria Math"/>
                                    <a:ea typeface="+mn-ea"/>
                                    <a:cs typeface="+mn-cs"/>
                                  </a:rPr>
                                  <m:t>𝑤𝑒𝑛𝑛</m:t>
                                </m:r>
                                <m:r>
                                  <a:rPr lang="de-DE" sz="1100" b="0" i="1">
                                    <a:solidFill>
                                      <a:schemeClr val="tx1"/>
                                    </a:solidFill>
                                    <a:latin typeface="Cambria Math"/>
                                    <a:ea typeface="+mn-ea"/>
                                    <a:cs typeface="+mn-cs"/>
                                  </a:rPr>
                                  <m:t> </m:t>
                                </m:r>
                                <m:r>
                                  <a:rPr lang="de-DE" sz="1100" b="0" i="1">
                                    <a:solidFill>
                                      <a:schemeClr val="tx1"/>
                                    </a:solidFill>
                                    <a:latin typeface="Cambria Math"/>
                                    <a:ea typeface="+mn-ea"/>
                                    <a:cs typeface="+mn-cs"/>
                                  </a:rPr>
                                  <m:t>𝐼𝑇𝐸𝑈</m:t>
                                </m:r>
                                <m:r>
                                  <a:rPr lang="de-DE" sz="1100" b="0" i="1">
                                    <a:solidFill>
                                      <a:schemeClr val="tx1"/>
                                    </a:solidFill>
                                    <a:latin typeface="Cambria Math"/>
                                    <a:ea typeface="+mn-ea"/>
                                    <a:cs typeface="+mn-cs"/>
                                  </a:rPr>
                                  <m:t>&lt;0,06</m:t>
                                </m:r>
                              </m:e>
                              <m:e>
                                <m:r>
                                  <a:rPr lang="de-DE" sz="1100" b="0" i="1">
                                    <a:solidFill>
                                      <a:schemeClr val="tx1"/>
                                    </a:solidFill>
                                    <a:latin typeface="Cambria Math"/>
                                    <a:ea typeface="+mn-ea"/>
                                    <a:cs typeface="+mn-cs"/>
                                  </a:rPr>
                                  <m:t>    0,2 </m:t>
                                </m:r>
                                <m:r>
                                  <a:rPr lang="de-DE" sz="1100" b="0" i="1">
                                    <a:solidFill>
                                      <a:schemeClr val="tx1"/>
                                    </a:solidFill>
                                    <a:latin typeface="Cambria Math"/>
                                    <a:ea typeface="+mn-ea"/>
                                    <a:cs typeface="+mn-cs"/>
                                  </a:rPr>
                                  <m:t>𝑤𝑒𝑛𝑛</m:t>
                                </m:r>
                                <m:r>
                                  <a:rPr lang="de-DE" sz="1100" b="0" i="1">
                                    <a:solidFill>
                                      <a:schemeClr val="tx1"/>
                                    </a:solidFill>
                                    <a:latin typeface="Cambria Math"/>
                                    <a:ea typeface="+mn-ea"/>
                                    <a:cs typeface="+mn-cs"/>
                                  </a:rPr>
                                  <m:t> 0,06 ≤</m:t>
                                </m:r>
                                <m:r>
                                  <a:rPr lang="de-DE" sz="1100" b="0" i="1">
                                    <a:solidFill>
                                      <a:schemeClr val="tx1"/>
                                    </a:solidFill>
                                    <a:latin typeface="Cambria Math"/>
                                    <a:ea typeface="+mn-ea"/>
                                    <a:cs typeface="+mn-cs"/>
                                  </a:rPr>
                                  <m:t>𝐼𝑇𝐸𝑈</m:t>
                                </m:r>
                                <m:r>
                                  <a:rPr lang="de-DE" sz="1100" b="0" i="1">
                                    <a:solidFill>
                                      <a:schemeClr val="tx1"/>
                                    </a:solidFill>
                                    <a:latin typeface="Cambria Math"/>
                                    <a:ea typeface="+mn-ea"/>
                                    <a:cs typeface="+mn-cs"/>
                                  </a:rPr>
                                  <m:t> ≤0,3</m:t>
                                </m:r>
                              </m:e>
                              <m:e>
                                <m:r>
                                  <a:rPr lang="de-DE" sz="1100" b="0" i="1">
                                    <a:solidFill>
                                      <a:schemeClr val="tx1"/>
                                    </a:solidFill>
                                    <a:latin typeface="Cambria Math"/>
                                    <a:ea typeface="+mn-ea"/>
                                    <a:cs typeface="+mn-cs"/>
                                  </a:rPr>
                                  <m:t>0,6 </m:t>
                                </m:r>
                                <m:r>
                                  <a:rPr lang="de-DE" sz="1100" b="0" i="1">
                                    <a:solidFill>
                                      <a:schemeClr val="tx1"/>
                                    </a:solidFill>
                                    <a:latin typeface="Cambria Math"/>
                                    <a:ea typeface="+mn-ea"/>
                                    <a:cs typeface="+mn-cs"/>
                                  </a:rPr>
                                  <m:t>𝑤𝑒𝑛𝑛</m:t>
                                </m:r>
                                <m:r>
                                  <a:rPr lang="de-DE" sz="1100" b="0" i="1">
                                    <a:solidFill>
                                      <a:schemeClr val="tx1"/>
                                    </a:solidFill>
                                    <a:latin typeface="Cambria Math"/>
                                    <a:ea typeface="+mn-ea"/>
                                    <a:cs typeface="+mn-cs"/>
                                  </a:rPr>
                                  <m:t> 0,3 ≤</m:t>
                                </m:r>
                                <m:r>
                                  <a:rPr lang="de-DE" sz="1100" b="0" i="1">
                                    <a:solidFill>
                                      <a:schemeClr val="tx1"/>
                                    </a:solidFill>
                                    <a:latin typeface="Cambria Math"/>
                                    <a:ea typeface="+mn-ea"/>
                                    <a:cs typeface="+mn-cs"/>
                                  </a:rPr>
                                  <m:t>𝐼𝑇𝐸𝑈</m:t>
                                </m:r>
                                <m:r>
                                  <a:rPr lang="de-DE" sz="1100" b="0" i="1">
                                    <a:solidFill>
                                      <a:schemeClr val="tx1"/>
                                    </a:solidFill>
                                    <a:latin typeface="Cambria Math"/>
                                    <a:ea typeface="+mn-ea"/>
                                    <a:cs typeface="+mn-cs"/>
                                  </a:rPr>
                                  <m:t>≤0,8</m:t>
                                </m:r>
                              </m:e>
                              <m:e>
                                <m:r>
                                  <a:rPr lang="de-DE" sz="1100" b="0" i="1">
                                    <a:solidFill>
                                      <a:schemeClr val="tx1"/>
                                    </a:solidFill>
                                    <a:latin typeface="Cambria Math"/>
                                    <a:ea typeface="+mn-ea"/>
                                    <a:cs typeface="+mn-cs"/>
                                  </a:rPr>
                                  <m:t>1 </m:t>
                                </m:r>
                                <m:r>
                                  <a:rPr lang="de-DE" sz="1100" b="0" i="1">
                                    <a:solidFill>
                                      <a:schemeClr val="tx1"/>
                                    </a:solidFill>
                                    <a:latin typeface="Cambria Math"/>
                                    <a:ea typeface="+mn-ea"/>
                                    <a:cs typeface="+mn-cs"/>
                                  </a:rPr>
                                  <m:t>𝑤𝑒𝑛𝑛</m:t>
                                </m:r>
                                <m:r>
                                  <a:rPr lang="de-DE" sz="1100" b="0" i="1">
                                    <a:solidFill>
                                      <a:schemeClr val="tx1"/>
                                    </a:solidFill>
                                    <a:latin typeface="Cambria Math"/>
                                    <a:ea typeface="+mn-ea"/>
                                    <a:cs typeface="+mn-cs"/>
                                  </a:rPr>
                                  <m:t> </m:t>
                                </m:r>
                                <m:r>
                                  <a:rPr lang="de-DE" sz="1100" b="0" i="1">
                                    <a:solidFill>
                                      <a:schemeClr val="tx1"/>
                                    </a:solidFill>
                                    <a:latin typeface="Cambria Math"/>
                                    <a:ea typeface="+mn-ea"/>
                                    <a:cs typeface="+mn-cs"/>
                                  </a:rPr>
                                  <m:t>𝐼𝑇𝐸𝑈</m:t>
                                </m:r>
                                <m:r>
                                  <a:rPr lang="de-DE" sz="1100" b="0" i="1">
                                    <a:solidFill>
                                      <a:schemeClr val="tx1"/>
                                    </a:solidFill>
                                    <a:latin typeface="Cambria Math"/>
                                    <a:ea typeface="+mn-ea"/>
                                    <a:cs typeface="+mn-cs"/>
                                  </a:rPr>
                                  <m:t> &gt;0,8</m:t>
                                </m:r>
                              </m:e>
                            </m:eqArr>
                          </m:e>
                        </m:d>
                      </m:oMath>
                    </m:oMathPara>
                  </a14:m>
                </mc:Choice>
                <mc:Fallback xmlns="" xmlns:r="http://schemas.openxmlformats.org/officeDocument/2006/relationships" xmlns:m="http://schemas.openxmlformats.org/officeDocument/2006/math" xmlns:w="http://schemas.openxmlformats.org/wordprocessingml/2006/main"/>
              </mc:AlternateContent>
              <a:endParaRPr lang="de-DE" sz="1100"/>
            </a:p>
          </xdr:txBody>
        </xdr:sp>
      </mc:Choice>
      <mc:Fallback xmlns="">
        <xdr:sp macro="" textlink="">
          <xdr:nvSpPr>
            <xdr:cNvPr id="12" name="Textfeld 1"/>
            <xdr:cNvSpPr>
              <a:spLocks/>
            </xdr:cNvSpPr>
          </xdr:nvSpPr>
          <xdr:spPr bwMode="auto">
            <a:xfrm>
              <a:off x="7070693" y="5390038"/>
              <a:ext cx="2835328" cy="63087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a:r>
                <a:rPr lang="de-DE" sz="1100" b="0" i="0">
                  <a:latin typeface="Cambria Math"/>
                </a:rPr>
                <a:t>𝑦</a:t>
              </a:r>
              <a:r>
                <a:rPr lang="de-DE" sz="1100" b="0" i="0">
                  <a:latin typeface="Cambria Math" panose="02040503050406030204" pitchFamily="18" charset="0"/>
                </a:rPr>
                <a:t>(</a:t>
              </a:r>
              <a:r>
                <a:rPr lang="de-DE" sz="1100" b="0" i="0">
                  <a:latin typeface="Cambria Math"/>
                </a:rPr>
                <a:t>𝐼𝑇𝐸𝑈</a:t>
              </a:r>
              <a:r>
                <a:rPr lang="de-DE" sz="1100" b="0" i="0">
                  <a:latin typeface="Cambria Math" panose="02040503050406030204" pitchFamily="18" charset="0"/>
                </a:rPr>
                <a:t>)</a:t>
              </a:r>
              <a:r>
                <a:rPr lang="de-DE" sz="1100" b="0" i="0">
                  <a:latin typeface="Cambria Math"/>
                </a:rPr>
                <a:t>=</a:t>
              </a:r>
              <a:r>
                <a:rPr lang="de-DE" sz="1100" b="0" i="0">
                  <a:latin typeface="Cambria Math" panose="02040503050406030204" pitchFamily="18" charset="0"/>
                </a:rPr>
                <a:t>{</a:t>
              </a:r>
              <a:r>
                <a:rPr lang="de-DE" sz="1100" b="0" i="0">
                  <a:solidFill>
                    <a:schemeClr val="tx1"/>
                  </a:solidFill>
                  <a:latin typeface="Cambria Math" panose="02040503050406030204" pitchFamily="18" charset="0"/>
                  <a:ea typeface="+mn-ea"/>
                  <a:cs typeface="+mn-cs"/>
                </a:rPr>
                <a:t>█8(</a:t>
              </a:r>
              <a:r>
                <a:rPr lang="de-DE" sz="1100" b="0" i="0">
                  <a:solidFill>
                    <a:schemeClr val="tx1"/>
                  </a:solidFill>
                  <a:latin typeface="Cambria Math"/>
                  <a:ea typeface="+mn-ea"/>
                  <a:cs typeface="+mn-cs"/>
                </a:rPr>
                <a:t>0 𝑤𝑒𝑛𝑛 𝐼𝑇𝐸𝑈&lt;0,06</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    0,2 𝑤𝑒𝑛𝑛 0,06 ≤𝐼𝑇𝐸𝑈 ≤0,3</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0,6 𝑤𝑒𝑛𝑛 0,3 ≤𝐼𝑇𝐸𝑈≤0,8</a:t>
              </a:r>
              <a:r>
                <a:rPr lang="de-DE" sz="1100" b="0" i="0">
                  <a:solidFill>
                    <a:schemeClr val="tx1"/>
                  </a:solidFill>
                  <a:latin typeface="Cambria Math" panose="02040503050406030204" pitchFamily="18" charset="0"/>
                  <a:ea typeface="+mn-ea"/>
                  <a:cs typeface="+mn-cs"/>
                </a:rPr>
                <a:t>@</a:t>
              </a:r>
              <a:r>
                <a:rPr lang="de-DE" sz="1100" b="0" i="0">
                  <a:solidFill>
                    <a:schemeClr val="tx1"/>
                  </a:solidFill>
                  <a:latin typeface="Cambria Math"/>
                  <a:ea typeface="+mn-ea"/>
                  <a:cs typeface="+mn-cs"/>
                </a:rPr>
                <a:t>1 𝑤𝑒𝑛𝑛 𝐼𝑇𝐸𝑈 &gt;0,8</a:t>
              </a:r>
              <a:r>
                <a:rPr lang="de-DE" sz="1100" b="0" i="0">
                  <a:solidFill>
                    <a:schemeClr val="tx1"/>
                  </a:solidFill>
                  <a:latin typeface="Cambria Math" panose="02040503050406030204" pitchFamily="18" charset="0"/>
                  <a:ea typeface="+mn-ea"/>
                  <a:cs typeface="+mn-cs"/>
                </a:rPr>
                <a:t>)}</a:t>
              </a:r>
              <a:endParaRPr lang="de-DE" sz="11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409574</xdr:colOff>
      <xdr:row>9</xdr:row>
      <xdr:rowOff>800099</xdr:rowOff>
    </xdr:from>
    <xdr:to>
      <xdr:col>2</xdr:col>
      <xdr:colOff>7258047</xdr:colOff>
      <xdr:row>9</xdr:row>
      <xdr:rowOff>3876673</xdr:rowOff>
    </xdr:to>
    <xdr:graphicFrame macro="">
      <xdr:nvGraphicFramePr>
        <xdr:cNvPr id="4"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2943225</xdr:colOff>
      <xdr:row>9</xdr:row>
      <xdr:rowOff>1276348</xdr:rowOff>
    </xdr:from>
    <xdr:to>
      <xdr:col>2</xdr:col>
      <xdr:colOff>4448175</xdr:colOff>
      <xdr:row>9</xdr:row>
      <xdr:rowOff>3295650</xdr:rowOff>
    </xdr:to>
    <xdr:sp macro="" textlink="">
      <xdr:nvSpPr>
        <xdr:cNvPr id="5" name="Rechteck 2"/>
        <xdr:cNvSpPr/>
      </xdr:nvSpPr>
      <xdr:spPr bwMode="auto">
        <a:xfrm>
          <a:off x="5524500" y="5362574"/>
          <a:ext cx="1504950" cy="2019301"/>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6219826</xdr:colOff>
      <xdr:row>9</xdr:row>
      <xdr:rowOff>1276350</xdr:rowOff>
    </xdr:from>
    <xdr:to>
      <xdr:col>2</xdr:col>
      <xdr:colOff>7086600</xdr:colOff>
      <xdr:row>9</xdr:row>
      <xdr:rowOff>3295650</xdr:rowOff>
    </xdr:to>
    <xdr:sp macro="" textlink="">
      <xdr:nvSpPr>
        <xdr:cNvPr id="6" name="Rechteck 3"/>
        <xdr:cNvSpPr/>
      </xdr:nvSpPr>
      <xdr:spPr bwMode="auto">
        <a:xfrm>
          <a:off x="8801101" y="5362575"/>
          <a:ext cx="866774" cy="2019300"/>
        </a:xfrm>
        <a:prstGeom prst="rect">
          <a:avLst/>
        </a:prstGeom>
        <a:solidFill>
          <a:srgbClr val="00B050">
            <a:alpha val="22000"/>
          </a:srgbClr>
        </a:solidFill>
        <a:ln>
          <a:solidFill>
            <a:schemeClr val="accent1">
              <a:shade val="50000"/>
              <a:alpha val="24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4438649</xdr:colOff>
      <xdr:row>9</xdr:row>
      <xdr:rowOff>1276350</xdr:rowOff>
    </xdr:from>
    <xdr:to>
      <xdr:col>2</xdr:col>
      <xdr:colOff>6210300</xdr:colOff>
      <xdr:row>9</xdr:row>
      <xdr:rowOff>3295650</xdr:rowOff>
    </xdr:to>
    <xdr:sp macro="" textlink="">
      <xdr:nvSpPr>
        <xdr:cNvPr id="7" name="Rechteck 5"/>
        <xdr:cNvSpPr/>
      </xdr:nvSpPr>
      <xdr:spPr bwMode="auto">
        <a:xfrm>
          <a:off x="7019925" y="5362575"/>
          <a:ext cx="1771650" cy="2019300"/>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4289393</xdr:colOff>
      <xdr:row>9</xdr:row>
      <xdr:rowOff>56038</xdr:rowOff>
    </xdr:from>
    <xdr:to>
      <xdr:col>2</xdr:col>
      <xdr:colOff>7183455</xdr:colOff>
      <xdr:row>9</xdr:row>
      <xdr:rowOff>739879</xdr:rowOff>
    </xdr:to>
    <mc:AlternateContent xmlns:mc="http://schemas.openxmlformats.org/markup-compatibility/2006" xmlns:a14="http://schemas.microsoft.com/office/drawing/2010/main">
      <mc:Choice Requires="a14">
        <xdr:sp macro="" textlink="">
          <xdr:nvSpPr>
            <xdr:cNvPr id="8" name="Textfeld 6"/>
            <xdr:cNvSpPr/>
          </xdr:nvSpPr>
          <xdr:spPr bwMode="auto">
            <a:xfrm>
              <a:off x="6870668" y="4142262"/>
              <a:ext cx="2894062" cy="683842"/>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mc:AlternateContent>
                <mc:Choice Requires="a14">
                  <a14:m>
                    <m:oMathPara xmlns:m="http://schemas.openxmlformats.org/officeDocument/2006/math">
                      <m:oMathParaPr>
                        <m:jc m:val="centerGroup"/>
                      </m:oMathParaPr>
                      <m:oMath xmlns:m="http://schemas.openxmlformats.org/officeDocument/2006/math">
                        <m:r>
                          <m:rPr>
                            <m:sty m:val="p"/>
                          </m:rPr>
                          <a:rPr lang="de-DE" sz="1200" b="0" i="0">
                            <a:latin typeface="Cambria Math"/>
                          </a:rPr>
                          <m:t>y</m:t>
                        </m:r>
                        <m:d>
                          <m:dPr>
                            <m:ctrlPr>
                              <a:rPr lang="de-DE" sz="1200" b="0" i="1">
                                <a:latin typeface="Cambria Math" panose="02040503050406030204" pitchFamily="18" charset="0"/>
                              </a:rPr>
                            </m:ctrlPr>
                          </m:dPr>
                          <m:e>
                            <m:r>
                              <m:rPr>
                                <m:sty m:val="p"/>
                              </m:rPr>
                              <a:rPr lang="de-DE" sz="1200" b="0" i="0">
                                <a:latin typeface="Cambria Math"/>
                              </a:rPr>
                              <m:t>PER</m:t>
                            </m:r>
                          </m:e>
                        </m:d>
                        <m:r>
                          <a:rPr lang="de-DE" sz="1200" b="0" i="0">
                            <a:latin typeface="Cambria Math"/>
                          </a:rPr>
                          <m:t>=</m:t>
                        </m:r>
                        <m:d>
                          <m:dPr>
                            <m:begChr m:val="{"/>
                            <m:endChr m:val="}"/>
                            <m:ctrlPr>
                              <a:rPr lang="de-DE" sz="1200" b="0" i="1">
                                <a:latin typeface="Cambria Math" panose="02040503050406030204" pitchFamily="18" charset="0"/>
                              </a:rPr>
                            </m:ctrlPr>
                          </m:dPr>
                          <m:e>
                            <m:eqArr>
                              <m:eqArrPr>
                                <m:ctrlPr>
                                  <a:rPr lang="de-DE" sz="1200" b="0" i="1">
                                    <a:solidFill>
                                      <a:schemeClr val="tx1"/>
                                    </a:solidFill>
                                    <a:latin typeface="Cambria Math" panose="02040503050406030204" pitchFamily="18" charset="0"/>
                                    <a:ea typeface="+mn-ea"/>
                                    <a:cs typeface="+mn-cs"/>
                                  </a:rPr>
                                </m:ctrlPr>
                              </m:eqArrPr>
                              <m:e>
                                <m:r>
                                  <a:rPr lang="de-DE" sz="1200" b="0" i="0">
                                    <a:solidFill>
                                      <a:schemeClr val="tx1"/>
                                    </a:solidFill>
                                    <a:latin typeface="Cambria Math"/>
                                    <a:ea typeface="+mn-ea"/>
                                    <a:cs typeface="+mn-cs"/>
                                  </a:rPr>
                                  <m:t>0     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m:t>
                                </m:r>
                                <m:r>
                                  <m:rPr>
                                    <m:sty m:val="p"/>
                                  </m:rPr>
                                  <a:rPr lang="de-DE" sz="1200" b="0" i="0">
                                    <a:solidFill>
                                      <a:schemeClr val="tx1"/>
                                    </a:solidFill>
                                    <a:latin typeface="Cambria Math"/>
                                    <a:ea typeface="+mn-ea"/>
                                    <a:cs typeface="+mn-cs"/>
                                  </a:rPr>
                                  <m:t>FER</m:t>
                                </m:r>
                                <m:r>
                                  <a:rPr lang="de-DE" sz="1200" b="0" i="0">
                                    <a:solidFill>
                                      <a:schemeClr val="tx1"/>
                                    </a:solidFill>
                                    <a:latin typeface="Cambria Math"/>
                                    <a:ea typeface="+mn-ea"/>
                                    <a:cs typeface="+mn-cs"/>
                                  </a:rPr>
                                  <m:t>&lt;2</m:t>
                                </m:r>
                              </m:e>
                              <m:e>
                                <m:r>
                                  <a:rPr lang="de-DE" sz="1200" b="0" i="0">
                                    <a:solidFill>
                                      <a:schemeClr val="tx1"/>
                                    </a:solidFill>
                                    <a:latin typeface="Cambria Math"/>
                                    <a:ea typeface="+mn-ea"/>
                                    <a:cs typeface="+mn-cs"/>
                                  </a:rPr>
                                  <m:t>    0,3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2 ≤</m:t>
                                </m:r>
                                <m:r>
                                  <m:rPr>
                                    <m:sty m:val="p"/>
                                  </m:rPr>
                                  <a:rPr lang="de-DE" sz="1200" b="0" i="0">
                                    <a:solidFill>
                                      <a:schemeClr val="tx1"/>
                                    </a:solidFill>
                                    <a:latin typeface="Cambria Math"/>
                                    <a:ea typeface="+mn-ea"/>
                                    <a:cs typeface="+mn-cs"/>
                                  </a:rPr>
                                  <m:t>FER</m:t>
                                </m:r>
                                <m:r>
                                  <a:rPr lang="de-DE" sz="1200" b="0" i="0">
                                    <a:solidFill>
                                      <a:schemeClr val="tx1"/>
                                    </a:solidFill>
                                    <a:latin typeface="Cambria Math"/>
                                    <a:ea typeface="+mn-ea"/>
                                    <a:cs typeface="+mn-cs"/>
                                  </a:rPr>
                                  <m:t> ≤ 5</m:t>
                                </m:r>
                              </m:e>
                              <m:e>
                                <m:r>
                                  <a:rPr lang="de-DE" sz="1200" b="0" i="0">
                                    <a:solidFill>
                                      <a:schemeClr val="tx1"/>
                                    </a:solidFill>
                                    <a:latin typeface="Cambria Math"/>
                                    <a:ea typeface="+mn-ea"/>
                                    <a:cs typeface="+mn-cs"/>
                                  </a:rPr>
                                  <m:t>0,7 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5≤</m:t>
                                </m:r>
                                <m:r>
                                  <m:rPr>
                                    <m:sty m:val="p"/>
                                  </m:rPr>
                                  <a:rPr lang="de-DE" sz="1200" b="0" i="0">
                                    <a:solidFill>
                                      <a:schemeClr val="tx1"/>
                                    </a:solidFill>
                                    <a:latin typeface="Cambria Math"/>
                                    <a:ea typeface="+mn-ea"/>
                                    <a:cs typeface="+mn-cs"/>
                                  </a:rPr>
                                  <m:t>FER</m:t>
                                </m:r>
                                <m:r>
                                  <a:rPr lang="de-DE" sz="1200" b="0" i="0">
                                    <a:solidFill>
                                      <a:schemeClr val="tx1"/>
                                    </a:solidFill>
                                    <a:latin typeface="Cambria Math"/>
                                    <a:ea typeface="+mn-ea"/>
                                    <a:cs typeface="+mn-cs"/>
                                  </a:rPr>
                                  <m:t>≤9</m:t>
                                </m:r>
                              </m:e>
                              <m:e>
                                <m:r>
                                  <a:rPr lang="de-DE" sz="1200" b="0" i="0">
                                    <a:solidFill>
                                      <a:schemeClr val="tx1"/>
                                    </a:solidFill>
                                    <a:latin typeface="Cambria Math"/>
                                    <a:ea typeface="+mn-ea"/>
                                    <a:cs typeface="+mn-cs"/>
                                  </a:rPr>
                                  <m:t>1 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m:t>
                                </m:r>
                                <m:r>
                                  <m:rPr>
                                    <m:sty m:val="p"/>
                                  </m:rPr>
                                  <a:rPr lang="de-DE" sz="1200" b="0" i="0">
                                    <a:solidFill>
                                      <a:schemeClr val="tx1"/>
                                    </a:solidFill>
                                    <a:latin typeface="Cambria Math"/>
                                    <a:ea typeface="+mn-ea"/>
                                    <a:cs typeface="+mn-cs"/>
                                  </a:rPr>
                                  <m:t>FER</m:t>
                                </m:r>
                                <m:r>
                                  <a:rPr lang="de-DE" sz="1200" b="0" i="0">
                                    <a:solidFill>
                                      <a:schemeClr val="tx1"/>
                                    </a:solidFill>
                                    <a:latin typeface="Cambria Math"/>
                                    <a:ea typeface="+mn-ea"/>
                                    <a:cs typeface="+mn-cs"/>
                                  </a:rPr>
                                  <m:t> &gt;9</m:t>
                                </m:r>
                              </m:e>
                            </m:eqArr>
                          </m:e>
                        </m:d>
                      </m:oMath>
                    </m:oMathPara>
                  </a14:m>
                </mc:Choice>
                <mc:Fallback xmlns="" xmlns:r="http://schemas.openxmlformats.org/officeDocument/2006/relationships" xmlns:m="http://schemas.openxmlformats.org/officeDocument/2006/math" xmlns:w="http://schemas.openxmlformats.org/wordprocessingml/2006/main"/>
              </mc:AlternateContent>
              <a:endParaRPr lang="de-DE" sz="1200" i="0"/>
            </a:p>
          </xdr:txBody>
        </xdr:sp>
      </mc:Choice>
      <mc:Fallback xmlns="">
        <xdr:sp macro="" textlink="">
          <xdr:nvSpPr>
            <xdr:cNvPr id="8" name="Textfeld 6"/>
            <xdr:cNvSpPr/>
          </xdr:nvSpPr>
          <xdr:spPr bwMode="auto">
            <a:xfrm>
              <a:off x="6870668" y="4142262"/>
              <a:ext cx="2894062" cy="683842"/>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200" b="0" i="0">
                  <a:latin typeface="Cambria Math"/>
                </a:rPr>
                <a:t>y</a:t>
              </a:r>
              <a:r>
                <a:rPr lang="de-DE" sz="1200" b="0" i="0">
                  <a:latin typeface="Cambria Math" panose="02040503050406030204" pitchFamily="18" charset="0"/>
                </a:rPr>
                <a:t>(</a:t>
              </a:r>
              <a:r>
                <a:rPr lang="de-DE" sz="1200" b="0" i="0">
                  <a:latin typeface="Cambria Math"/>
                </a:rPr>
                <a:t>PER</a:t>
              </a:r>
              <a:r>
                <a:rPr lang="de-DE" sz="1200" b="0" i="0">
                  <a:latin typeface="Cambria Math" panose="02040503050406030204" pitchFamily="18" charset="0"/>
                </a:rPr>
                <a:t>)</a:t>
              </a:r>
              <a:r>
                <a:rPr lang="de-DE" sz="1200" b="0" i="0">
                  <a:latin typeface="Cambria Math"/>
                </a:rPr>
                <a:t>=</a:t>
              </a:r>
              <a:r>
                <a:rPr lang="de-DE" sz="1200" b="0" i="0">
                  <a:latin typeface="Cambria Math" panose="02040503050406030204" pitchFamily="18" charset="0"/>
                </a:rPr>
                <a:t>{</a:t>
              </a:r>
              <a:r>
                <a:rPr lang="de-DE" sz="1200" b="0" i="0">
                  <a:solidFill>
                    <a:schemeClr val="tx1"/>
                  </a:solidFill>
                  <a:latin typeface="Cambria Math" panose="02040503050406030204" pitchFamily="18" charset="0"/>
                  <a:ea typeface="+mn-ea"/>
                  <a:cs typeface="+mn-cs"/>
                </a:rPr>
                <a:t>█8(</a:t>
              </a:r>
              <a:r>
                <a:rPr lang="de-DE" sz="1200" b="0" i="0">
                  <a:solidFill>
                    <a:schemeClr val="tx1"/>
                  </a:solidFill>
                  <a:latin typeface="Cambria Math"/>
                  <a:ea typeface="+mn-ea"/>
                  <a:cs typeface="+mn-cs"/>
                </a:rPr>
                <a:t>0     wenn FER&lt;2</a:t>
              </a:r>
              <a:r>
                <a:rPr lang="de-DE" sz="1200" b="0" i="0">
                  <a:solidFill>
                    <a:schemeClr val="tx1"/>
                  </a:solidFill>
                  <a:latin typeface="Cambria Math" panose="02040503050406030204" pitchFamily="18" charset="0"/>
                  <a:ea typeface="+mn-ea"/>
                  <a:cs typeface="+mn-cs"/>
                </a:rPr>
                <a:t>@</a:t>
              </a:r>
              <a:r>
                <a:rPr lang="de-DE" sz="1200" b="0" i="0">
                  <a:solidFill>
                    <a:schemeClr val="tx1"/>
                  </a:solidFill>
                  <a:latin typeface="Cambria Math"/>
                  <a:ea typeface="+mn-ea"/>
                  <a:cs typeface="+mn-cs"/>
                </a:rPr>
                <a:t>    0,3 wenn 2 ≤FER ≤ 5</a:t>
              </a:r>
              <a:r>
                <a:rPr lang="de-DE" sz="1200" b="0" i="0">
                  <a:solidFill>
                    <a:schemeClr val="tx1"/>
                  </a:solidFill>
                  <a:latin typeface="Cambria Math" panose="02040503050406030204" pitchFamily="18" charset="0"/>
                  <a:ea typeface="+mn-ea"/>
                  <a:cs typeface="+mn-cs"/>
                </a:rPr>
                <a:t>@</a:t>
              </a:r>
              <a:r>
                <a:rPr lang="de-DE" sz="1200" b="0" i="0">
                  <a:solidFill>
                    <a:schemeClr val="tx1"/>
                  </a:solidFill>
                  <a:latin typeface="Cambria Math"/>
                  <a:ea typeface="+mn-ea"/>
                  <a:cs typeface="+mn-cs"/>
                </a:rPr>
                <a:t>0,7 wenn 5≤FER≤9</a:t>
              </a:r>
              <a:r>
                <a:rPr lang="de-DE" sz="1200" b="0" i="0">
                  <a:solidFill>
                    <a:schemeClr val="tx1"/>
                  </a:solidFill>
                  <a:latin typeface="Cambria Math" panose="02040503050406030204" pitchFamily="18" charset="0"/>
                  <a:ea typeface="+mn-ea"/>
                  <a:cs typeface="+mn-cs"/>
                </a:rPr>
                <a:t>@</a:t>
              </a:r>
              <a:r>
                <a:rPr lang="de-DE" sz="1200" b="0" i="0">
                  <a:solidFill>
                    <a:schemeClr val="tx1"/>
                  </a:solidFill>
                  <a:latin typeface="Cambria Math"/>
                  <a:ea typeface="+mn-ea"/>
                  <a:cs typeface="+mn-cs"/>
                </a:rPr>
                <a:t>1 wenn FER &gt;9</a:t>
              </a:r>
              <a:r>
                <a:rPr lang="de-DE" sz="1200" b="0" i="0">
                  <a:solidFill>
                    <a:schemeClr val="tx1"/>
                  </a:solidFill>
                  <a:latin typeface="Cambria Math" panose="02040503050406030204" pitchFamily="18" charset="0"/>
                  <a:ea typeface="+mn-ea"/>
                  <a:cs typeface="+mn-cs"/>
                </a:rPr>
                <a:t>)}</a:t>
              </a:r>
              <a:endParaRPr lang="de-DE" sz="1200" i="0"/>
            </a:p>
          </xdr:txBody>
        </xdr:sp>
      </mc:Fallback>
    </mc:AlternateContent>
    <xdr:clientData/>
  </xdr:twoCellAnchor>
  <xdr:twoCellAnchor editAs="oneCell">
    <xdr:from>
      <xdr:col>2</xdr:col>
      <xdr:colOff>561975</xdr:colOff>
      <xdr:row>5</xdr:row>
      <xdr:rowOff>66675</xdr:rowOff>
    </xdr:from>
    <xdr:to>
      <xdr:col>2</xdr:col>
      <xdr:colOff>3620335</xdr:colOff>
      <xdr:row>5</xdr:row>
      <xdr:rowOff>483663</xdr:rowOff>
    </xdr:to>
    <mc:AlternateContent xmlns:mc="http://schemas.openxmlformats.org/markup-compatibility/2006" xmlns:a14="http://schemas.microsoft.com/office/drawing/2010/main">
      <mc:Choice Requires="a14">
        <xdr:sp macro="" textlink="">
          <xdr:nvSpPr>
            <xdr:cNvPr id="9" name="Textfeld 5"/>
            <xdr:cNvSpPr/>
          </xdr:nvSpPr>
          <xdr:spPr bwMode="auto">
            <a:xfrm>
              <a:off x="3143250" y="1809750"/>
              <a:ext cx="3058361" cy="4169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marL="0" indent="0" algn="ctr">
                <a:defRPr/>
              </a:pPr>
              <a:r>
                <a:rPr lang="de-DE" sz="1600"/>
                <a:t>FER</a:t>
              </a:r>
              <a:r>
                <a:rPr lang="de-DE" sz="1600" i="0">
                  <a:solidFill>
                    <a:schemeClr val="tx1"/>
                  </a:solidFill>
                  <a:latin typeface="+mn-lt"/>
                  <a:ea typeface="+mn-ea"/>
                  <a:cs typeface="+mn-cs"/>
                </a:rPr>
                <a:t> </a:t>
              </a:r>
              <mc:AlternateContent>
                <mc:Choice Requires="a14">
                  <a14:m>
                    <m:oMath xmlns:m="http://schemas.openxmlformats.org/officeDocument/2006/math">
                      <m:r>
                        <a:rPr lang="de-DE" sz="1600" i="0">
                          <a:solidFill>
                            <a:schemeClr val="tx1"/>
                          </a:solidFill>
                          <a:latin typeface="Cambria Math"/>
                          <a:ea typeface="+mn-ea"/>
                          <a:cs typeface="+mn-cs"/>
                        </a:rPr>
                        <m:t>= </m:t>
                      </m:r>
                      <m:f>
                        <m:fPr>
                          <m:ctrlPr>
                            <a:rPr lang="de-DE" sz="1600" i="1">
                              <a:solidFill>
                                <a:schemeClr val="tx1"/>
                              </a:solidFill>
                              <a:latin typeface="Cambria Math" panose="02040503050406030204" pitchFamily="18" charset="0"/>
                              <a:ea typeface="+mn-ea"/>
                              <a:cs typeface="+mn-cs"/>
                            </a:rPr>
                          </m:ctrlPr>
                        </m:fPr>
                        <m:num>
                          <m:nary>
                            <m:naryPr>
                              <m:chr m:val="∑"/>
                              <m:ctrlPr>
                                <a:rPr lang="de-DE" sz="1600" i="1">
                                  <a:solidFill>
                                    <a:schemeClr val="tx1"/>
                                  </a:solidFill>
                                  <a:latin typeface="Cambria Math" panose="02040503050406030204" pitchFamily="18" charset="0"/>
                                  <a:ea typeface="+mn-ea"/>
                                  <a:cs typeface="+mn-cs"/>
                                </a:rPr>
                              </m:ctrlPr>
                            </m:naryPr>
                            <m:sub/>
                            <m:sup/>
                            <m:e>
                              <m:r>
                                <a:rPr lang="de-DE" sz="1600" b="0" i="1">
                                  <a:solidFill>
                                    <a:schemeClr val="tx1"/>
                                  </a:solidFill>
                                  <a:latin typeface="Cambria Math"/>
                                  <a:ea typeface="+mn-ea"/>
                                  <a:cs typeface="+mn-cs"/>
                                </a:rPr>
                                <m:t>𝐹𝑜𝑟𝑡𝑏𝑖𝑙𝑑𝑢𝑛𝑔𝑠𝑡𝑎𝑔𝑒</m:t>
                              </m:r>
                            </m:e>
                          </m:nary>
                        </m:num>
                        <m:den>
                          <m:nary>
                            <m:naryPr>
                              <m:chr m:val="∑"/>
                              <m:ctrlPr>
                                <a:rPr lang="de-DE" sz="1600" b="0" i="1">
                                  <a:solidFill>
                                    <a:schemeClr val="tx1"/>
                                  </a:solidFill>
                                  <a:latin typeface="Cambria Math" panose="02040503050406030204" pitchFamily="18" charset="0"/>
                                  <a:ea typeface="+mn-ea"/>
                                  <a:cs typeface="+mn-cs"/>
                                </a:rPr>
                              </m:ctrlPr>
                            </m:naryPr>
                            <m:sub/>
                            <m:sup/>
                            <m:e>
                              <m:r>
                                <a:rPr lang="de-DE" sz="1600" b="0" i="1">
                                  <a:solidFill>
                                    <a:schemeClr val="tx1"/>
                                  </a:solidFill>
                                  <a:latin typeface="Cambria Math"/>
                                  <a:ea typeface="+mn-ea"/>
                                  <a:cs typeface="+mn-cs"/>
                                </a:rPr>
                                <m:t>𝑀𝑖𝑡𝑎𝑟𝑏𝑒𝑖𝑡𝑒𝑟</m:t>
                              </m:r>
                            </m:e>
                          </m:nary>
                        </m:den>
                      </m:f>
                    </m:oMath>
                  </a14:m>
                </mc:Choice>
                <mc:Fallback xmlns="" xmlns:r="http://schemas.openxmlformats.org/officeDocument/2006/relationships" xmlns:m="http://schemas.openxmlformats.org/officeDocument/2006/math" xmlns:w="http://schemas.openxmlformats.org/wordprocessingml/2006/main"/>
              </mc:AlternateContent>
              <a:r>
                <a:rPr lang="de-DE" sz="1600" i="0">
                  <a:solidFill>
                    <a:schemeClr val="tx1"/>
                  </a:solidFill>
                  <a:latin typeface="+mn-lt"/>
                  <a:ea typeface="+mn-ea"/>
                  <a:cs typeface="+mn-cs"/>
                </a:rPr>
                <a:t> </a:t>
              </a:r>
              <a:endParaRPr/>
            </a:p>
          </xdr:txBody>
        </xdr:sp>
      </mc:Choice>
      <mc:Fallback xmlns="">
        <xdr:sp macro="" textlink="">
          <xdr:nvSpPr>
            <xdr:cNvPr id="9" name="Textfeld 5"/>
            <xdr:cNvSpPr/>
          </xdr:nvSpPr>
          <xdr:spPr bwMode="auto">
            <a:xfrm>
              <a:off x="3143250" y="1809750"/>
              <a:ext cx="3058361" cy="4169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marL="0" indent="0" algn="ctr">
                <a:defRPr/>
              </a:pPr>
              <a:r>
                <a:rPr lang="de-DE" sz="1600"/>
                <a:t>FER</a:t>
              </a:r>
              <a:r>
                <a:rPr lang="de-DE" sz="1600" i="0">
                  <a:solidFill>
                    <a:schemeClr val="tx1"/>
                  </a:solidFill>
                  <a:latin typeface="+mn-lt"/>
                  <a:ea typeface="+mn-ea"/>
                  <a:cs typeface="+mn-cs"/>
                </a:rPr>
                <a:t> </a:t>
              </a:r>
              <a:r>
                <a:rPr lang="de-DE" sz="1600" i="0">
                  <a:solidFill>
                    <a:schemeClr val="tx1"/>
                  </a:solidFill>
                  <a:latin typeface="Cambria Math"/>
                  <a:ea typeface="+mn-ea"/>
                  <a:cs typeface="+mn-cs"/>
                </a:rPr>
                <a:t>= </a:t>
              </a:r>
              <a:r>
                <a:rPr lang="de-DE" sz="1600" i="0">
                  <a:solidFill>
                    <a:schemeClr val="tx1"/>
                  </a:solidFill>
                  <a:latin typeface="Cambria Math" panose="02040503050406030204" pitchFamily="18" charset="0"/>
                  <a:ea typeface="+mn-ea"/>
                  <a:cs typeface="+mn-cs"/>
                </a:rPr>
                <a:t> (∑24</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𝐹𝑜𝑟𝑡𝑏𝑖𝑙𝑑𝑢𝑛𝑔𝑠𝑡𝑎𝑔𝑒</a:t>
              </a:r>
              <a:r>
                <a:rPr lang="de-DE" sz="1600" b="0" i="0">
                  <a:solidFill>
                    <a:schemeClr val="tx1"/>
                  </a:solidFill>
                  <a:latin typeface="Cambria Math" panose="02040503050406030204" pitchFamily="18" charset="0"/>
                  <a:ea typeface="+mn-ea"/>
                  <a:cs typeface="+mn-cs"/>
                </a:rPr>
                <a:t>)/(∑24▒</a:t>
              </a:r>
              <a:r>
                <a:rPr lang="de-DE" sz="1600" b="0" i="0">
                  <a:solidFill>
                    <a:schemeClr val="tx1"/>
                  </a:solidFill>
                  <a:latin typeface="Cambria Math"/>
                  <a:ea typeface="+mn-ea"/>
                  <a:cs typeface="+mn-cs"/>
                </a:rPr>
                <a:t>𝑀𝑖𝑡𝑎𝑟𝑏𝑒𝑖𝑡𝑒𝑟</a:t>
              </a:r>
              <a:r>
                <a:rPr lang="de-DE" sz="1600" b="0" i="0">
                  <a:solidFill>
                    <a:schemeClr val="tx1"/>
                  </a:solidFill>
                  <a:latin typeface="Cambria Math" panose="02040503050406030204" pitchFamily="18" charset="0"/>
                  <a:ea typeface="+mn-ea"/>
                  <a:cs typeface="+mn-cs"/>
                </a:rPr>
                <a:t>)</a:t>
              </a:r>
              <a:r>
                <a:rPr lang="de-DE" sz="1600" i="0">
                  <a:solidFill>
                    <a:schemeClr val="tx1"/>
                  </a:solidFill>
                  <a:latin typeface="+mn-lt"/>
                  <a:ea typeface="+mn-ea"/>
                  <a:cs typeface="+mn-cs"/>
                </a:rPr>
                <a:t> </a:t>
              </a:r>
              <a:endParaRPr/>
            </a:p>
          </xdr:txBody>
        </xdr:sp>
      </mc:Fallback>
    </mc:AlternateContent>
    <xdr:clientData/>
  </xdr:twoCellAnchor>
  <xdr:twoCellAnchor editAs="oneCell">
    <xdr:from>
      <xdr:col>2</xdr:col>
      <xdr:colOff>933449</xdr:colOff>
      <xdr:row>9</xdr:row>
      <xdr:rowOff>1276350</xdr:rowOff>
    </xdr:from>
    <xdr:to>
      <xdr:col>2</xdr:col>
      <xdr:colOff>1790700</xdr:colOff>
      <xdr:row>9</xdr:row>
      <xdr:rowOff>3295650</xdr:rowOff>
    </xdr:to>
    <xdr:sp macro="" textlink="">
      <xdr:nvSpPr>
        <xdr:cNvPr id="10" name="Rechteck 9"/>
        <xdr:cNvSpPr/>
      </xdr:nvSpPr>
      <xdr:spPr bwMode="auto">
        <a:xfrm>
          <a:off x="3514724" y="5362575"/>
          <a:ext cx="857251" cy="2019300"/>
        </a:xfrm>
        <a:prstGeom prst="rect">
          <a:avLst/>
        </a:prstGeom>
        <a:solidFill>
          <a:srgbClr val="FF00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1800226</xdr:colOff>
      <xdr:row>9</xdr:row>
      <xdr:rowOff>1276348</xdr:rowOff>
    </xdr:from>
    <xdr:to>
      <xdr:col>2</xdr:col>
      <xdr:colOff>2943225</xdr:colOff>
      <xdr:row>9</xdr:row>
      <xdr:rowOff>3295650</xdr:rowOff>
    </xdr:to>
    <xdr:sp macro="" textlink="">
      <xdr:nvSpPr>
        <xdr:cNvPr id="11" name="Rechteck 2"/>
        <xdr:cNvSpPr/>
      </xdr:nvSpPr>
      <xdr:spPr bwMode="auto">
        <a:xfrm>
          <a:off x="4381501" y="5362574"/>
          <a:ext cx="1142999" cy="2019301"/>
        </a:xfrm>
        <a:prstGeom prst="rect">
          <a:avLst/>
        </a:prstGeom>
        <a:solidFill>
          <a:schemeClr val="accent2">
            <a:alpha val="22000"/>
          </a:scheme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333374</xdr:colOff>
      <xdr:row>9</xdr:row>
      <xdr:rowOff>819150</xdr:rowOff>
    </xdr:from>
    <xdr:to>
      <xdr:col>2</xdr:col>
      <xdr:colOff>7200900</xdr:colOff>
      <xdr:row>9</xdr:row>
      <xdr:rowOff>3905250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847725</xdr:colOff>
      <xdr:row>9</xdr:row>
      <xdr:rowOff>1266824</xdr:rowOff>
    </xdr:from>
    <xdr:to>
      <xdr:col>2</xdr:col>
      <xdr:colOff>1276350</xdr:colOff>
      <xdr:row>9</xdr:row>
      <xdr:rowOff>3333748</xdr:rowOff>
    </xdr:to>
    <xdr:sp macro="" textlink="">
      <xdr:nvSpPr>
        <xdr:cNvPr id="5" name="Rechteck 2"/>
        <xdr:cNvSpPr/>
      </xdr:nvSpPr>
      <xdr:spPr bwMode="auto">
        <a:xfrm>
          <a:off x="3429000" y="4972048"/>
          <a:ext cx="428625" cy="2066924"/>
        </a:xfrm>
        <a:prstGeom prst="rect">
          <a:avLst/>
        </a:prstGeom>
        <a:solidFill>
          <a:srgbClr val="FFFF0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4533900</xdr:colOff>
      <xdr:row>9</xdr:row>
      <xdr:rowOff>1266824</xdr:rowOff>
    </xdr:from>
    <xdr:to>
      <xdr:col>2</xdr:col>
      <xdr:colOff>7029450</xdr:colOff>
      <xdr:row>9</xdr:row>
      <xdr:rowOff>3333750</xdr:rowOff>
    </xdr:to>
    <xdr:sp macro="" textlink="">
      <xdr:nvSpPr>
        <xdr:cNvPr id="6" name="Rechteck 3"/>
        <xdr:cNvSpPr/>
      </xdr:nvSpPr>
      <xdr:spPr bwMode="auto">
        <a:xfrm>
          <a:off x="7115175" y="4972048"/>
          <a:ext cx="2495550" cy="2066926"/>
        </a:xfrm>
        <a:prstGeom prst="rect">
          <a:avLst/>
        </a:prstGeom>
        <a:solidFill>
          <a:srgbClr val="00B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1285875</xdr:colOff>
      <xdr:row>9</xdr:row>
      <xdr:rowOff>1266824</xdr:rowOff>
    </xdr:from>
    <xdr:to>
      <xdr:col>2</xdr:col>
      <xdr:colOff>4524375</xdr:colOff>
      <xdr:row>9</xdr:row>
      <xdr:rowOff>3333748</xdr:rowOff>
    </xdr:to>
    <xdr:sp macro="" textlink="">
      <xdr:nvSpPr>
        <xdr:cNvPr id="7" name="Rechteck 5"/>
        <xdr:cNvSpPr/>
      </xdr:nvSpPr>
      <xdr:spPr bwMode="auto">
        <a:xfrm>
          <a:off x="3867150" y="4972048"/>
          <a:ext cx="3238500" cy="2066924"/>
        </a:xfrm>
        <a:prstGeom prst="rect">
          <a:avLst/>
        </a:prstGeom>
        <a:solidFill>
          <a:srgbClr val="92D050">
            <a:alpha val="22000"/>
          </a:srgbClr>
        </a:solidFill>
        <a:ln>
          <a:solidFill>
            <a:schemeClr val="accent1">
              <a:shade val="50000"/>
              <a:alpha val="2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de-DE" sz="1100"/>
        </a:p>
      </xdr:txBody>
    </xdr:sp>
    <xdr:clientData/>
  </xdr:twoCellAnchor>
  <xdr:twoCellAnchor editAs="oneCell">
    <xdr:from>
      <xdr:col>2</xdr:col>
      <xdr:colOff>4289392</xdr:colOff>
      <xdr:row>9</xdr:row>
      <xdr:rowOff>56038</xdr:rowOff>
    </xdr:from>
    <xdr:to>
      <xdr:col>2</xdr:col>
      <xdr:colOff>7581899</xdr:colOff>
      <xdr:row>9</xdr:row>
      <xdr:rowOff>563934</xdr:rowOff>
    </xdr:to>
    <mc:AlternateContent xmlns:mc="http://schemas.openxmlformats.org/markup-compatibility/2006" xmlns:a14="http://schemas.microsoft.com/office/drawing/2010/main">
      <mc:Choice Requires="a14">
        <xdr:sp macro="" textlink="">
          <xdr:nvSpPr>
            <xdr:cNvPr id="8" name="Textfeld 6"/>
            <xdr:cNvSpPr/>
          </xdr:nvSpPr>
          <xdr:spPr bwMode="auto">
            <a:xfrm>
              <a:off x="6870667" y="3761263"/>
              <a:ext cx="3292507" cy="507896"/>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mc:AlternateContent>
                <mc:Choice Requires="a14">
                  <a14:m>
                    <m:oMathPara xmlns:m="http://schemas.openxmlformats.org/officeDocument/2006/math">
                      <m:oMathParaPr>
                        <m:jc m:val="centerGroup"/>
                      </m:oMathParaPr>
                      <m:oMath xmlns:m="http://schemas.openxmlformats.org/officeDocument/2006/math">
                        <m:r>
                          <m:rPr>
                            <m:sty m:val="p"/>
                          </m:rPr>
                          <a:rPr lang="de-DE" sz="1200" b="0" i="0">
                            <a:latin typeface="Cambria Math"/>
                          </a:rPr>
                          <m:t>y</m:t>
                        </m:r>
                        <m:d>
                          <m:dPr>
                            <m:ctrlPr>
                              <a:rPr lang="de-DE" sz="1200" b="0" i="1">
                                <a:latin typeface="Cambria Math" panose="02040503050406030204" pitchFamily="18" charset="0"/>
                              </a:rPr>
                            </m:ctrlPr>
                          </m:dPr>
                          <m:e>
                            <m:r>
                              <m:rPr>
                                <m:sty m:val="p"/>
                              </m:rPr>
                              <a:rPr lang="de-DE" sz="1200" b="0" i="0">
                                <a:latin typeface="Cambria Math"/>
                              </a:rPr>
                              <m:t>AA</m:t>
                            </m:r>
                          </m:e>
                        </m:d>
                        <m:r>
                          <a:rPr lang="de-DE" sz="1200" b="0" i="0">
                            <a:latin typeface="Cambria Math"/>
                          </a:rPr>
                          <m:t>=</m:t>
                        </m:r>
                        <m:d>
                          <m:dPr>
                            <m:begChr m:val="{"/>
                            <m:endChr m:val="}"/>
                            <m:ctrlPr>
                              <a:rPr lang="de-DE" sz="1200" b="0" i="1">
                                <a:latin typeface="Cambria Math" panose="02040503050406030204" pitchFamily="18" charset="0"/>
                              </a:rPr>
                            </m:ctrlPr>
                          </m:dPr>
                          <m:e>
                            <m:eqArr>
                              <m:eqArrPr>
                                <m:ctrlPr>
                                  <a:rPr lang="de-DE" sz="1200" b="0" i="1">
                                    <a:solidFill>
                                      <a:schemeClr val="tx1"/>
                                    </a:solidFill>
                                    <a:latin typeface="Cambria Math" panose="02040503050406030204" pitchFamily="18" charset="0"/>
                                    <a:ea typeface="+mn-ea"/>
                                    <a:cs typeface="+mn-cs"/>
                                  </a:rPr>
                                </m:ctrlPr>
                              </m:eqArrPr>
                              <m:e>
                                <m:r>
                                  <a:rPr lang="de-DE" sz="1200" b="0" i="0">
                                    <a:solidFill>
                                      <a:schemeClr val="tx1"/>
                                    </a:solidFill>
                                    <a:latin typeface="Cambria Math"/>
                                    <a:ea typeface="+mn-ea"/>
                                    <a:cs typeface="+mn-cs"/>
                                  </a:rPr>
                                  <m:t>0     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m:t>
                                </m:r>
                                <m:r>
                                  <m:rPr>
                                    <m:sty m:val="p"/>
                                  </m:rPr>
                                  <a:rPr lang="de-DE" sz="1200" b="0" i="0">
                                    <a:solidFill>
                                      <a:schemeClr val="tx1"/>
                                    </a:solidFill>
                                    <a:latin typeface="Cambria Math"/>
                                    <a:ea typeface="+mn-ea"/>
                                    <a:cs typeface="+mn-cs"/>
                                  </a:rPr>
                                  <m:t>AA</m:t>
                                </m:r>
                                <m:r>
                                  <a:rPr lang="de-DE" sz="1200" b="0" i="0">
                                    <a:solidFill>
                                      <a:schemeClr val="tx1"/>
                                    </a:solidFill>
                                    <a:latin typeface="Cambria Math"/>
                                    <a:ea typeface="+mn-ea"/>
                                    <a:cs typeface="+mn-cs"/>
                                  </a:rPr>
                                  <m:t>&lt;0,043</m:t>
                                </m:r>
                              </m:e>
                              <m:e>
                                <m:r>
                                  <a:rPr lang="de-DE" sz="1200" b="0" i="0">
                                    <a:solidFill>
                                      <a:schemeClr val="tx1"/>
                                    </a:solidFill>
                                    <a:latin typeface="Cambria Math"/>
                                    <a:ea typeface="+mn-ea"/>
                                    <a:cs typeface="+mn-cs"/>
                                  </a:rPr>
                                  <m:t>    0,4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0,043 &lt;</m:t>
                                </m:r>
                                <m:r>
                                  <m:rPr>
                                    <m:sty m:val="p"/>
                                  </m:rPr>
                                  <a:rPr lang="de-DE" sz="1200" b="0" i="0">
                                    <a:solidFill>
                                      <a:schemeClr val="tx1"/>
                                    </a:solidFill>
                                    <a:latin typeface="Cambria Math"/>
                                    <a:ea typeface="+mn-ea"/>
                                    <a:cs typeface="+mn-cs"/>
                                  </a:rPr>
                                  <m:t>AA</m:t>
                                </m:r>
                                <m:r>
                                  <a:rPr lang="de-DE" sz="1200" b="0" i="0">
                                    <a:solidFill>
                                      <a:schemeClr val="tx1"/>
                                    </a:solidFill>
                                    <a:latin typeface="Cambria Math"/>
                                    <a:ea typeface="+mn-ea"/>
                                    <a:cs typeface="+mn-cs"/>
                                  </a:rPr>
                                  <m:t> ≤0,3</m:t>
                                </m:r>
                              </m:e>
                              <m:e>
                                <m:r>
                                  <a:rPr lang="de-DE" sz="1200" b="0" i="0">
                                    <a:solidFill>
                                      <a:schemeClr val="tx1"/>
                                    </a:solidFill>
                                    <a:latin typeface="Cambria Math"/>
                                    <a:ea typeface="+mn-ea"/>
                                    <a:cs typeface="+mn-cs"/>
                                  </a:rPr>
                                  <m:t>1 </m:t>
                                </m:r>
                                <m:r>
                                  <m:rPr>
                                    <m:sty m:val="p"/>
                                  </m:rPr>
                                  <a:rPr lang="de-DE" sz="1200" b="0" i="0">
                                    <a:solidFill>
                                      <a:schemeClr val="tx1"/>
                                    </a:solidFill>
                                    <a:latin typeface="Cambria Math"/>
                                    <a:ea typeface="+mn-ea"/>
                                    <a:cs typeface="+mn-cs"/>
                                  </a:rPr>
                                  <m:t>wenn</m:t>
                                </m:r>
                                <m:r>
                                  <a:rPr lang="de-DE" sz="1200" b="0" i="0">
                                    <a:solidFill>
                                      <a:schemeClr val="tx1"/>
                                    </a:solidFill>
                                    <a:latin typeface="Cambria Math"/>
                                    <a:ea typeface="+mn-ea"/>
                                    <a:cs typeface="+mn-cs"/>
                                  </a:rPr>
                                  <m:t> </m:t>
                                </m:r>
                                <m:r>
                                  <m:rPr>
                                    <m:sty m:val="p"/>
                                  </m:rPr>
                                  <a:rPr lang="de-DE" sz="1200" b="0" i="0">
                                    <a:solidFill>
                                      <a:schemeClr val="tx1"/>
                                    </a:solidFill>
                                    <a:latin typeface="Cambria Math"/>
                                    <a:ea typeface="+mn-ea"/>
                                    <a:cs typeface="+mn-cs"/>
                                  </a:rPr>
                                  <m:t>AA</m:t>
                                </m:r>
                                <m:r>
                                  <a:rPr lang="de-DE" sz="1200" b="0" i="0">
                                    <a:solidFill>
                                      <a:schemeClr val="tx1"/>
                                    </a:solidFill>
                                    <a:latin typeface="Cambria Math"/>
                                    <a:ea typeface="+mn-ea"/>
                                    <a:cs typeface="+mn-cs"/>
                                  </a:rPr>
                                  <m:t>&gt;0,3</m:t>
                                </m:r>
                              </m:e>
                            </m:eqArr>
                          </m:e>
                        </m:d>
                      </m:oMath>
                    </m:oMathPara>
                  </a14:m>
                </mc:Choice>
                <mc:Fallback xmlns="" xmlns:r="http://schemas.openxmlformats.org/officeDocument/2006/relationships" xmlns:m="http://schemas.openxmlformats.org/officeDocument/2006/math" xmlns:w="http://schemas.openxmlformats.org/wordprocessingml/2006/main"/>
              </mc:AlternateContent>
              <a:endParaRPr lang="de-DE" sz="1200" i="0"/>
            </a:p>
          </xdr:txBody>
        </xdr:sp>
      </mc:Choice>
      <mc:Fallback xmlns="">
        <xdr:sp macro="" textlink="">
          <xdr:nvSpPr>
            <xdr:cNvPr id="8" name="Textfeld 6"/>
            <xdr:cNvSpPr/>
          </xdr:nvSpPr>
          <xdr:spPr bwMode="auto">
            <a:xfrm>
              <a:off x="6870667" y="3761263"/>
              <a:ext cx="3292507" cy="507896"/>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a:defRPr/>
              </a:pPr>
              <a:r>
                <a:rPr lang="de-DE" sz="1200" b="0" i="0">
                  <a:latin typeface="Cambria Math"/>
                </a:rPr>
                <a:t>y</a:t>
              </a:r>
              <a:r>
                <a:rPr lang="de-DE" sz="1200" b="0" i="0">
                  <a:latin typeface="Cambria Math" panose="02040503050406030204" pitchFamily="18" charset="0"/>
                </a:rPr>
                <a:t>(</a:t>
              </a:r>
              <a:r>
                <a:rPr lang="de-DE" sz="1200" b="0" i="0">
                  <a:latin typeface="Cambria Math"/>
                </a:rPr>
                <a:t>AA</a:t>
              </a:r>
              <a:r>
                <a:rPr lang="de-DE" sz="1200" b="0" i="0">
                  <a:latin typeface="Cambria Math" panose="02040503050406030204" pitchFamily="18" charset="0"/>
                </a:rPr>
                <a:t>)</a:t>
              </a:r>
              <a:r>
                <a:rPr lang="de-DE" sz="1200" b="0" i="0">
                  <a:latin typeface="Cambria Math"/>
                </a:rPr>
                <a:t>=</a:t>
              </a:r>
              <a:r>
                <a:rPr lang="de-DE" sz="1200" b="0" i="0">
                  <a:latin typeface="Cambria Math" panose="02040503050406030204" pitchFamily="18" charset="0"/>
                </a:rPr>
                <a:t>{</a:t>
              </a:r>
              <a:r>
                <a:rPr lang="de-DE" sz="1200" b="0" i="0">
                  <a:solidFill>
                    <a:schemeClr val="tx1"/>
                  </a:solidFill>
                  <a:latin typeface="Cambria Math" panose="02040503050406030204" pitchFamily="18" charset="0"/>
                  <a:ea typeface="+mn-ea"/>
                  <a:cs typeface="+mn-cs"/>
                </a:rPr>
                <a:t>█8(</a:t>
              </a:r>
              <a:r>
                <a:rPr lang="de-DE" sz="1200" b="0" i="0">
                  <a:solidFill>
                    <a:schemeClr val="tx1"/>
                  </a:solidFill>
                  <a:latin typeface="Cambria Math"/>
                  <a:ea typeface="+mn-ea"/>
                  <a:cs typeface="+mn-cs"/>
                </a:rPr>
                <a:t>0     wenn AA&lt;0,043</a:t>
              </a:r>
              <a:r>
                <a:rPr lang="de-DE" sz="1200" b="0" i="0">
                  <a:solidFill>
                    <a:schemeClr val="tx1"/>
                  </a:solidFill>
                  <a:latin typeface="Cambria Math" panose="02040503050406030204" pitchFamily="18" charset="0"/>
                  <a:ea typeface="+mn-ea"/>
                  <a:cs typeface="+mn-cs"/>
                </a:rPr>
                <a:t>@</a:t>
              </a:r>
              <a:r>
                <a:rPr lang="de-DE" sz="1200" b="0" i="0">
                  <a:solidFill>
                    <a:schemeClr val="tx1"/>
                  </a:solidFill>
                  <a:latin typeface="Cambria Math"/>
                  <a:ea typeface="+mn-ea"/>
                  <a:cs typeface="+mn-cs"/>
                </a:rPr>
                <a:t>    0,4 wenn 0,043 &lt;AA ≤0,3</a:t>
              </a:r>
              <a:r>
                <a:rPr lang="de-DE" sz="1200" b="0" i="0">
                  <a:solidFill>
                    <a:schemeClr val="tx1"/>
                  </a:solidFill>
                  <a:latin typeface="Cambria Math" panose="02040503050406030204" pitchFamily="18" charset="0"/>
                  <a:ea typeface="+mn-ea"/>
                  <a:cs typeface="+mn-cs"/>
                </a:rPr>
                <a:t>@</a:t>
              </a:r>
              <a:r>
                <a:rPr lang="de-DE" sz="1200" b="0" i="0">
                  <a:solidFill>
                    <a:schemeClr val="tx1"/>
                  </a:solidFill>
                  <a:latin typeface="Cambria Math"/>
                  <a:ea typeface="+mn-ea"/>
                  <a:cs typeface="+mn-cs"/>
                </a:rPr>
                <a:t>1 wenn AA&gt;0,3</a:t>
              </a:r>
              <a:r>
                <a:rPr lang="de-DE" sz="1200" b="0" i="0">
                  <a:solidFill>
                    <a:schemeClr val="tx1"/>
                  </a:solidFill>
                  <a:latin typeface="Cambria Math" panose="02040503050406030204" pitchFamily="18" charset="0"/>
                  <a:ea typeface="+mn-ea"/>
                  <a:cs typeface="+mn-cs"/>
                </a:rPr>
                <a:t>)}</a:t>
              </a:r>
              <a:endParaRPr lang="de-DE" sz="1200" i="0"/>
            </a:p>
          </xdr:txBody>
        </xdr:sp>
      </mc:Fallback>
    </mc:AlternateContent>
    <xdr:clientData/>
  </xdr:twoCellAnchor>
  <xdr:twoCellAnchor editAs="oneCell">
    <xdr:from>
      <xdr:col>2</xdr:col>
      <xdr:colOff>76200</xdr:colOff>
      <xdr:row>5</xdr:row>
      <xdr:rowOff>85725</xdr:rowOff>
    </xdr:from>
    <xdr:to>
      <xdr:col>2</xdr:col>
      <xdr:colOff>3134561</xdr:colOff>
      <xdr:row>5</xdr:row>
      <xdr:rowOff>502711</xdr:rowOff>
    </xdr:to>
    <mc:AlternateContent xmlns:mc="http://schemas.openxmlformats.org/markup-compatibility/2006" xmlns:a14="http://schemas.microsoft.com/office/drawing/2010/main">
      <mc:Choice Requires="a14">
        <xdr:sp macro="" textlink="">
          <xdr:nvSpPr>
            <xdr:cNvPr id="9" name="Textfeld 5"/>
            <xdr:cNvSpPr/>
          </xdr:nvSpPr>
          <xdr:spPr bwMode="auto">
            <a:xfrm>
              <a:off x="2657475" y="1828800"/>
              <a:ext cx="3058361" cy="4169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marL="0" indent="0" algn="ctr">
                <a:defRPr/>
              </a:pPr>
              <a:r>
                <a:rPr lang="de-DE" sz="1600"/>
                <a:t>AA</a:t>
              </a:r>
              <a:r>
                <a:rPr lang="de-DE" sz="1600" i="0">
                  <a:solidFill>
                    <a:schemeClr val="tx1"/>
                  </a:solidFill>
                  <a:latin typeface="+mn-lt"/>
                  <a:ea typeface="+mn-ea"/>
                  <a:cs typeface="+mn-cs"/>
                </a:rPr>
                <a:t> </a:t>
              </a:r>
              <mc:AlternateContent>
                <mc:Choice Requires="a14">
                  <a14:m>
                    <m:oMath xmlns:m="http://schemas.openxmlformats.org/officeDocument/2006/math">
                      <m:r>
                        <a:rPr lang="de-DE" sz="1600" i="0">
                          <a:solidFill>
                            <a:schemeClr val="tx1"/>
                          </a:solidFill>
                          <a:latin typeface="Cambria Math"/>
                          <a:ea typeface="+mn-ea"/>
                          <a:cs typeface="+mn-cs"/>
                        </a:rPr>
                        <m:t>= </m:t>
                      </m:r>
                      <m:f>
                        <m:fPr>
                          <m:ctrlPr>
                            <a:rPr lang="de-DE" sz="1600" i="1">
                              <a:solidFill>
                                <a:schemeClr val="tx1"/>
                              </a:solidFill>
                              <a:latin typeface="Cambria Math" panose="02040503050406030204" pitchFamily="18" charset="0"/>
                              <a:ea typeface="+mn-ea"/>
                              <a:cs typeface="+mn-cs"/>
                            </a:rPr>
                          </m:ctrlPr>
                        </m:fPr>
                        <m:num>
                          <m:nary>
                            <m:naryPr>
                              <m:chr m:val="∑"/>
                              <m:ctrlPr>
                                <a:rPr lang="de-DE" sz="1600" i="1">
                                  <a:solidFill>
                                    <a:schemeClr val="tx1"/>
                                  </a:solidFill>
                                  <a:latin typeface="Cambria Math" panose="02040503050406030204" pitchFamily="18" charset="0"/>
                                  <a:ea typeface="+mn-ea"/>
                                  <a:cs typeface="+mn-cs"/>
                                </a:rPr>
                              </m:ctrlPr>
                            </m:naryPr>
                            <m:sub/>
                            <m:sup/>
                            <m:e>
                              <m:r>
                                <a:rPr lang="de-DE" sz="1600" b="0" i="1">
                                  <a:solidFill>
                                    <a:schemeClr val="tx1"/>
                                  </a:solidFill>
                                  <a:latin typeface="Cambria Math"/>
                                  <a:ea typeface="+mn-ea"/>
                                  <a:cs typeface="+mn-cs"/>
                                </a:rPr>
                                <m:t>𝑒h𝑒𝑚</m:t>
                              </m:r>
                              <m:r>
                                <a:rPr lang="de-DE" sz="1600" b="0" i="1">
                                  <a:solidFill>
                                    <a:schemeClr val="tx1"/>
                                  </a:solidFill>
                                  <a:latin typeface="Cambria Math"/>
                                  <a:ea typeface="+mn-ea"/>
                                  <a:cs typeface="+mn-cs"/>
                                </a:rPr>
                                <m:t>. </m:t>
                              </m:r>
                              <m:r>
                                <a:rPr lang="de-DE" sz="1600" b="0" i="1">
                                  <a:solidFill>
                                    <a:schemeClr val="tx1"/>
                                  </a:solidFill>
                                  <a:latin typeface="Cambria Math"/>
                                  <a:ea typeface="+mn-ea"/>
                                  <a:cs typeface="+mn-cs"/>
                                </a:rPr>
                                <m:t>𝐴𝑧𝑢𝑏𝑖</m:t>
                              </m:r>
                              <m:r>
                                <a:rPr lang="de-DE" sz="1600" b="0" i="1">
                                  <a:solidFill>
                                    <a:schemeClr val="tx1"/>
                                  </a:solidFill>
                                  <a:latin typeface="Cambria Math"/>
                                  <a:ea typeface="+mn-ea"/>
                                  <a:cs typeface="+mn-cs"/>
                                </a:rPr>
                                <m:t>+ </m:t>
                              </m:r>
                              <m:nary>
                                <m:naryPr>
                                  <m:chr m:val="∑"/>
                                  <m:ctrlPr>
                                    <a:rPr lang="de-DE" sz="1600" b="0" i="1">
                                      <a:solidFill>
                                        <a:schemeClr val="tx1"/>
                                      </a:solidFill>
                                      <a:latin typeface="Cambria Math" panose="02040503050406030204" pitchFamily="18" charset="0"/>
                                      <a:ea typeface="+mn-ea"/>
                                      <a:cs typeface="+mn-cs"/>
                                    </a:rPr>
                                  </m:ctrlPr>
                                </m:naryPr>
                                <m:sub/>
                                <m:sup/>
                                <m:e>
                                  <m:r>
                                    <a:rPr lang="de-DE" sz="1600" b="0" i="1">
                                      <a:solidFill>
                                        <a:schemeClr val="tx1"/>
                                      </a:solidFill>
                                      <a:latin typeface="Cambria Math"/>
                                      <a:ea typeface="+mn-ea"/>
                                      <a:cs typeface="+mn-cs"/>
                                    </a:rPr>
                                    <m:t>𝐴𝑧𝑢𝑏𝑖𝑠</m:t>
                                  </m:r>
                                </m:e>
                              </m:nary>
                            </m:e>
                          </m:nary>
                        </m:num>
                        <m:den>
                          <m:nary>
                            <m:naryPr>
                              <m:chr m:val="∑"/>
                              <m:ctrlPr>
                                <a:rPr lang="de-DE" sz="1600" b="0" i="1">
                                  <a:solidFill>
                                    <a:schemeClr val="tx1"/>
                                  </a:solidFill>
                                  <a:latin typeface="Cambria Math" panose="02040503050406030204" pitchFamily="18" charset="0"/>
                                  <a:ea typeface="+mn-ea"/>
                                  <a:cs typeface="+mn-cs"/>
                                </a:rPr>
                              </m:ctrlPr>
                            </m:naryPr>
                            <m:sub/>
                            <m:sup/>
                            <m:e>
                              <m:r>
                                <a:rPr lang="de-DE" sz="1600" b="0" i="1">
                                  <a:solidFill>
                                    <a:schemeClr val="tx1"/>
                                  </a:solidFill>
                                  <a:latin typeface="Cambria Math"/>
                                  <a:ea typeface="+mn-ea"/>
                                  <a:cs typeface="+mn-cs"/>
                                </a:rPr>
                                <m:t>𝑀𝑖𝑡𝑎𝑟𝑏𝑒𝑖𝑡𝑒𝑟</m:t>
                              </m:r>
                            </m:e>
                          </m:nary>
                        </m:den>
                      </m:f>
                    </m:oMath>
                  </a14:m>
                </mc:Choice>
                <mc:Fallback xmlns="" xmlns:r="http://schemas.openxmlformats.org/officeDocument/2006/relationships" xmlns:m="http://schemas.openxmlformats.org/officeDocument/2006/math" xmlns:w="http://schemas.openxmlformats.org/wordprocessingml/2006/main"/>
              </mc:AlternateContent>
              <a:r>
                <a:rPr lang="de-DE" sz="1600" i="0">
                  <a:solidFill>
                    <a:schemeClr val="tx1"/>
                  </a:solidFill>
                  <a:latin typeface="+mn-lt"/>
                  <a:ea typeface="+mn-ea"/>
                  <a:cs typeface="+mn-cs"/>
                </a:rPr>
                <a:t> </a:t>
              </a:r>
              <a:endParaRPr/>
            </a:p>
          </xdr:txBody>
        </xdr:sp>
      </mc:Choice>
      <mc:Fallback xmlns="">
        <xdr:sp macro="" textlink="">
          <xdr:nvSpPr>
            <xdr:cNvPr id="9" name="Textfeld 5"/>
            <xdr:cNvSpPr/>
          </xdr:nvSpPr>
          <xdr:spPr bwMode="auto">
            <a:xfrm>
              <a:off x="2657475" y="1828800"/>
              <a:ext cx="3058361" cy="4169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ctr">
              <a:noAutofit/>
            </a:bodyPr>
            <a:lstStyle>
              <a:defPPr>
                <a:defRPr lang="en-US"/>
              </a:defPPr>
              <a:lvl1pPr marL="0" algn="l" defTabSz="713232">
                <a:defRPr sz="1400">
                  <a:solidFill>
                    <a:schemeClr val="tx1"/>
                  </a:solidFill>
                  <a:latin typeface="+mn-lt"/>
                  <a:ea typeface="+mn-ea"/>
                  <a:cs typeface="+mn-cs"/>
                </a:defRPr>
              </a:lvl1pPr>
              <a:lvl2pPr marL="356616" algn="l" defTabSz="713232">
                <a:defRPr sz="1400">
                  <a:solidFill>
                    <a:schemeClr val="tx1"/>
                  </a:solidFill>
                  <a:latin typeface="+mn-lt"/>
                  <a:ea typeface="+mn-ea"/>
                  <a:cs typeface="+mn-cs"/>
                </a:defRPr>
              </a:lvl2pPr>
              <a:lvl3pPr marL="713232" algn="l" defTabSz="713232">
                <a:defRPr sz="1400">
                  <a:solidFill>
                    <a:schemeClr val="tx1"/>
                  </a:solidFill>
                  <a:latin typeface="+mn-lt"/>
                  <a:ea typeface="+mn-ea"/>
                  <a:cs typeface="+mn-cs"/>
                </a:defRPr>
              </a:lvl3pPr>
              <a:lvl4pPr marL="1069848" algn="l" defTabSz="713232">
                <a:defRPr sz="1400">
                  <a:solidFill>
                    <a:schemeClr val="tx1"/>
                  </a:solidFill>
                  <a:latin typeface="+mn-lt"/>
                  <a:ea typeface="+mn-ea"/>
                  <a:cs typeface="+mn-cs"/>
                </a:defRPr>
              </a:lvl4pPr>
              <a:lvl5pPr marL="1426464" algn="l" defTabSz="713232">
                <a:defRPr sz="1400">
                  <a:solidFill>
                    <a:schemeClr val="tx1"/>
                  </a:solidFill>
                  <a:latin typeface="+mn-lt"/>
                  <a:ea typeface="+mn-ea"/>
                  <a:cs typeface="+mn-cs"/>
                </a:defRPr>
              </a:lvl5pPr>
              <a:lvl6pPr marL="1783080" algn="l" defTabSz="713232">
                <a:defRPr sz="1400">
                  <a:solidFill>
                    <a:schemeClr val="tx1"/>
                  </a:solidFill>
                  <a:latin typeface="+mn-lt"/>
                  <a:ea typeface="+mn-ea"/>
                  <a:cs typeface="+mn-cs"/>
                </a:defRPr>
              </a:lvl6pPr>
              <a:lvl7pPr marL="2139696" algn="l" defTabSz="713232">
                <a:defRPr sz="1400">
                  <a:solidFill>
                    <a:schemeClr val="tx1"/>
                  </a:solidFill>
                  <a:latin typeface="+mn-lt"/>
                  <a:ea typeface="+mn-ea"/>
                  <a:cs typeface="+mn-cs"/>
                </a:defRPr>
              </a:lvl7pPr>
              <a:lvl8pPr marL="2496312" algn="l" defTabSz="713232">
                <a:defRPr sz="1400">
                  <a:solidFill>
                    <a:schemeClr val="tx1"/>
                  </a:solidFill>
                  <a:latin typeface="+mn-lt"/>
                  <a:ea typeface="+mn-ea"/>
                  <a:cs typeface="+mn-cs"/>
                </a:defRPr>
              </a:lvl8pPr>
              <a:lvl9pPr marL="2852928" algn="l" defTabSz="713232">
                <a:defRPr sz="1400">
                  <a:solidFill>
                    <a:schemeClr val="tx1"/>
                  </a:solidFill>
                  <a:latin typeface="+mn-lt"/>
                  <a:ea typeface="+mn-ea"/>
                  <a:cs typeface="+mn-cs"/>
                </a:defRPr>
              </a:lvl9pPr>
            </a:lstStyle>
            <a:p>
              <a:pPr marL="0" indent="0" algn="ctr">
                <a:defRPr/>
              </a:pPr>
              <a:r>
                <a:rPr lang="de-DE" sz="1600"/>
                <a:t>AA</a:t>
              </a:r>
              <a:r>
                <a:rPr lang="de-DE" sz="1600" i="0">
                  <a:solidFill>
                    <a:schemeClr val="tx1"/>
                  </a:solidFill>
                  <a:latin typeface="+mn-lt"/>
                  <a:ea typeface="+mn-ea"/>
                  <a:cs typeface="+mn-cs"/>
                </a:rPr>
                <a:t> </a:t>
              </a:r>
              <a:r>
                <a:rPr lang="de-DE" sz="1600" i="0">
                  <a:solidFill>
                    <a:schemeClr val="tx1"/>
                  </a:solidFill>
                  <a:latin typeface="Cambria Math"/>
                  <a:ea typeface="+mn-ea"/>
                  <a:cs typeface="+mn-cs"/>
                </a:rPr>
                <a:t>= </a:t>
              </a:r>
              <a:r>
                <a:rPr lang="de-DE" sz="1600" i="0">
                  <a:solidFill>
                    <a:schemeClr val="tx1"/>
                  </a:solidFill>
                  <a:latin typeface="Cambria Math" panose="02040503050406030204" pitchFamily="18" charset="0"/>
                  <a:ea typeface="+mn-ea"/>
                  <a:cs typeface="+mn-cs"/>
                </a:rPr>
                <a:t> (∑24</a:t>
              </a:r>
              <a:r>
                <a:rPr lang="de-DE" sz="1600" b="0" i="0">
                  <a:solidFill>
                    <a:schemeClr val="tx1"/>
                  </a:solidFill>
                  <a:latin typeface="Cambria Math" panose="02040503050406030204" pitchFamily="18" charset="0"/>
                  <a:ea typeface="+mn-ea"/>
                  <a:cs typeface="+mn-cs"/>
                </a:rPr>
                <a:t>▒〖</a:t>
              </a:r>
              <a:r>
                <a:rPr lang="de-DE" sz="1600" b="0" i="0">
                  <a:solidFill>
                    <a:schemeClr val="tx1"/>
                  </a:solidFill>
                  <a:latin typeface="Cambria Math"/>
                  <a:ea typeface="+mn-ea"/>
                  <a:cs typeface="+mn-cs"/>
                </a:rPr>
                <a:t>𝑒ℎ𝑒𝑚. 𝐴𝑧𝑢𝑏𝑖+ </a:t>
              </a:r>
              <a:r>
                <a:rPr lang="de-DE" sz="1600" b="0" i="0">
                  <a:solidFill>
                    <a:schemeClr val="tx1"/>
                  </a:solidFill>
                  <a:latin typeface="Cambria Math" panose="02040503050406030204" pitchFamily="18" charset="0"/>
                  <a:ea typeface="+mn-ea"/>
                  <a:cs typeface="+mn-cs"/>
                </a:rPr>
                <a:t>∑24▒</a:t>
              </a:r>
              <a:r>
                <a:rPr lang="de-DE" sz="1600" b="0" i="0">
                  <a:solidFill>
                    <a:schemeClr val="tx1"/>
                  </a:solidFill>
                  <a:latin typeface="Cambria Math"/>
                  <a:ea typeface="+mn-ea"/>
                  <a:cs typeface="+mn-cs"/>
                </a:rPr>
                <a:t>𝐴𝑧𝑢𝑏𝑖𝑠</a:t>
              </a:r>
              <a:r>
                <a:rPr lang="de-DE" sz="1600" b="0" i="0">
                  <a:solidFill>
                    <a:schemeClr val="tx1"/>
                  </a:solidFill>
                  <a:latin typeface="Cambria Math" panose="02040503050406030204" pitchFamily="18" charset="0"/>
                  <a:ea typeface="+mn-ea"/>
                  <a:cs typeface="+mn-cs"/>
                </a:rPr>
                <a:t>〗)/(∑24▒</a:t>
              </a:r>
              <a:r>
                <a:rPr lang="de-DE" sz="1600" b="0" i="0">
                  <a:solidFill>
                    <a:schemeClr val="tx1"/>
                  </a:solidFill>
                  <a:latin typeface="Cambria Math"/>
                  <a:ea typeface="+mn-ea"/>
                  <a:cs typeface="+mn-cs"/>
                </a:rPr>
                <a:t>𝑀𝑖𝑡𝑎𝑟𝑏𝑒𝑖𝑡𝑒𝑟</a:t>
              </a:r>
              <a:r>
                <a:rPr lang="de-DE" sz="1600" b="0" i="0">
                  <a:solidFill>
                    <a:schemeClr val="tx1"/>
                  </a:solidFill>
                  <a:latin typeface="Cambria Math" panose="02040503050406030204" pitchFamily="18" charset="0"/>
                  <a:ea typeface="+mn-ea"/>
                  <a:cs typeface="+mn-cs"/>
                </a:rPr>
                <a:t>)</a:t>
              </a:r>
              <a:r>
                <a:rPr lang="de-DE" sz="1600" i="0">
                  <a:solidFill>
                    <a:schemeClr val="tx1"/>
                  </a:solidFill>
                  <a:latin typeface="+mn-lt"/>
                  <a:ea typeface="+mn-ea"/>
                  <a:cs typeface="+mn-cs"/>
                </a:rPr>
                <a:t> </a:t>
              </a:r>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5"/>
  <sheetViews>
    <sheetView tabSelected="1" workbookViewId="0">
      <selection activeCell="D8" sqref="D8"/>
    </sheetView>
  </sheetViews>
  <sheetFormatPr baseColWidth="10" defaultColWidth="0" defaultRowHeight="15" zeroHeight="1" x14ac:dyDescent="0.25"/>
  <cols>
    <col min="1" max="1" width="3" bestFit="1" customWidth="1"/>
    <col min="2" max="2" width="46.140625" customWidth="1"/>
    <col min="3" max="3" width="32" customWidth="1"/>
    <col min="4" max="4" width="38.7109375" customWidth="1"/>
    <col min="5" max="5" width="13.85546875" bestFit="1" customWidth="1"/>
    <col min="6" max="6" width="3.5703125" customWidth="1"/>
    <col min="7" max="19" width="0" hidden="1" customWidth="1"/>
    <col min="20" max="16384" width="11.42578125" hidden="1"/>
  </cols>
  <sheetData>
    <row r="1" spans="1:19" x14ac:dyDescent="0.25">
      <c r="A1" s="1"/>
      <c r="B1" s="2"/>
      <c r="C1" s="2"/>
      <c r="D1" s="2"/>
      <c r="E1" s="2"/>
      <c r="F1" s="2"/>
      <c r="G1" s="107"/>
      <c r="H1" s="112"/>
      <c r="I1" s="112"/>
      <c r="J1" s="112"/>
      <c r="K1" s="112"/>
      <c r="L1" s="112"/>
      <c r="M1" s="112"/>
      <c r="N1" s="112"/>
      <c r="O1" s="113"/>
    </row>
    <row r="2" spans="1:19" x14ac:dyDescent="0.25">
      <c r="A2" s="1"/>
      <c r="B2" s="2"/>
      <c r="C2" s="2"/>
      <c r="D2" s="2"/>
      <c r="E2" s="2"/>
      <c r="F2" s="107"/>
      <c r="G2" s="107"/>
      <c r="H2" s="112"/>
      <c r="I2" s="112"/>
      <c r="J2" s="112"/>
      <c r="K2" s="112"/>
      <c r="L2" s="112"/>
      <c r="M2" s="112"/>
      <c r="N2" s="112"/>
      <c r="O2" s="113"/>
    </row>
    <row r="3" spans="1:19" x14ac:dyDescent="0.25">
      <c r="A3" s="1"/>
      <c r="B3" s="2"/>
      <c r="C3" s="2"/>
      <c r="D3" s="2"/>
      <c r="E3" s="2"/>
      <c r="F3" s="107"/>
      <c r="G3" s="107"/>
      <c r="H3" s="112"/>
      <c r="I3" s="112"/>
      <c r="J3" s="112"/>
      <c r="K3" s="112"/>
      <c r="L3" s="112"/>
      <c r="M3" s="112"/>
      <c r="N3" s="112"/>
      <c r="O3" s="113"/>
    </row>
    <row r="4" spans="1:19" ht="30" customHeight="1" x14ac:dyDescent="0.25">
      <c r="A4" s="107"/>
      <c r="B4" s="3" t="s">
        <v>0</v>
      </c>
      <c r="C4" s="132" t="s">
        <v>1</v>
      </c>
      <c r="D4" s="133"/>
      <c r="E4" s="134"/>
      <c r="F4" s="124"/>
      <c r="G4" s="124"/>
      <c r="H4" s="125"/>
      <c r="I4" s="125"/>
      <c r="J4" s="125"/>
      <c r="K4" s="125"/>
      <c r="L4" s="112"/>
      <c r="M4" s="112"/>
      <c r="N4" s="112"/>
      <c r="O4" s="113"/>
    </row>
    <row r="5" spans="1:19" ht="30" customHeight="1" x14ac:dyDescent="0.25">
      <c r="A5" s="107"/>
      <c r="B5" s="4" t="s">
        <v>2</v>
      </c>
      <c r="C5" s="5" t="s">
        <v>3</v>
      </c>
      <c r="D5" s="6" t="s">
        <v>4</v>
      </c>
      <c r="E5" s="7">
        <v>70535</v>
      </c>
      <c r="F5" s="124"/>
      <c r="G5" s="124"/>
      <c r="H5" s="125"/>
      <c r="I5" s="125"/>
      <c r="J5" s="125"/>
      <c r="K5" s="125"/>
      <c r="L5" s="112"/>
      <c r="M5" s="112"/>
      <c r="N5" s="112"/>
      <c r="O5" s="114"/>
    </row>
    <row r="6" spans="1:19" ht="30" customHeight="1" x14ac:dyDescent="0.25">
      <c r="A6" s="107"/>
      <c r="B6" s="9" t="s">
        <v>5</v>
      </c>
      <c r="C6" s="135" t="s">
        <v>6</v>
      </c>
      <c r="D6" s="136"/>
      <c r="E6" s="137"/>
      <c r="F6" s="124"/>
      <c r="G6" s="124"/>
      <c r="H6" s="125"/>
      <c r="I6" s="125"/>
      <c r="J6" s="125"/>
      <c r="K6" s="125"/>
      <c r="L6" s="112"/>
      <c r="M6" s="112"/>
      <c r="N6" s="112"/>
      <c r="O6" s="112"/>
    </row>
    <row r="7" spans="1:19" x14ac:dyDescent="0.25">
      <c r="A7" s="107"/>
      <c r="B7" s="138" t="s">
        <v>7</v>
      </c>
      <c r="C7" s="139"/>
      <c r="D7" s="10" t="s">
        <v>8</v>
      </c>
      <c r="E7" s="11" t="s">
        <v>9</v>
      </c>
      <c r="F7" s="124"/>
      <c r="G7" s="124"/>
      <c r="H7" s="125"/>
      <c r="I7" s="125"/>
      <c r="J7" s="125"/>
      <c r="K7" s="125"/>
      <c r="L7" s="112"/>
      <c r="M7" s="112"/>
      <c r="N7" s="112"/>
      <c r="O7" s="112"/>
    </row>
    <row r="8" spans="1:19" ht="30.75" customHeight="1" x14ac:dyDescent="0.25">
      <c r="A8" s="107"/>
      <c r="B8" s="140" t="s">
        <v>10</v>
      </c>
      <c r="C8" s="141"/>
      <c r="D8" s="13">
        <v>40</v>
      </c>
      <c r="E8" s="14" t="s">
        <v>11</v>
      </c>
      <c r="F8" s="124"/>
      <c r="G8" s="124"/>
      <c r="H8" s="125"/>
      <c r="I8" s="125"/>
      <c r="J8" s="125"/>
      <c r="K8" s="125"/>
      <c r="L8" s="112"/>
      <c r="M8" s="112"/>
      <c r="N8" s="112"/>
      <c r="O8" s="112"/>
      <c r="P8" s="12"/>
      <c r="Q8" s="12"/>
      <c r="R8" s="12"/>
      <c r="S8" s="12"/>
    </row>
    <row r="9" spans="1:19" ht="30.75" customHeight="1" x14ac:dyDescent="0.25">
      <c r="A9" s="107"/>
      <c r="B9" s="128" t="s">
        <v>12</v>
      </c>
      <c r="C9" s="129"/>
      <c r="D9" s="15">
        <v>16</v>
      </c>
      <c r="E9" s="16" t="s">
        <v>13</v>
      </c>
      <c r="F9" s="124"/>
      <c r="G9" s="124"/>
      <c r="H9" s="125"/>
      <c r="I9" s="125"/>
      <c r="J9" s="125"/>
      <c r="K9" s="125"/>
      <c r="L9" s="112"/>
      <c r="M9" s="112"/>
      <c r="N9" s="112"/>
      <c r="O9" s="112"/>
      <c r="P9" s="12"/>
      <c r="Q9" s="12"/>
      <c r="R9" s="12"/>
      <c r="S9" s="12"/>
    </row>
    <row r="10" spans="1:19" ht="61.5" customHeight="1" x14ac:dyDescent="0.25">
      <c r="A10" s="107"/>
      <c r="B10" s="128" t="s">
        <v>14</v>
      </c>
      <c r="C10" s="129"/>
      <c r="D10" s="15">
        <v>4</v>
      </c>
      <c r="E10" s="16" t="s">
        <v>11</v>
      </c>
      <c r="F10" s="124"/>
      <c r="G10" s="124"/>
      <c r="H10" s="125"/>
      <c r="I10" s="125"/>
      <c r="J10" s="125"/>
      <c r="K10" s="125"/>
      <c r="L10" s="112"/>
      <c r="M10" s="112"/>
      <c r="N10" s="112"/>
      <c r="O10" s="112"/>
      <c r="P10" s="12"/>
      <c r="Q10" s="12"/>
      <c r="R10" s="12"/>
      <c r="S10" s="12"/>
    </row>
    <row r="11" spans="1:19" x14ac:dyDescent="0.25">
      <c r="A11" s="107"/>
      <c r="B11" s="150" t="s">
        <v>1296</v>
      </c>
      <c r="C11" s="129"/>
      <c r="D11" s="15">
        <v>140</v>
      </c>
      <c r="E11" s="16" t="s">
        <v>15</v>
      </c>
      <c r="F11" s="124"/>
      <c r="G11" s="124"/>
      <c r="H11" s="125"/>
      <c r="I11" s="125"/>
      <c r="J11" s="125"/>
      <c r="K11" s="125"/>
      <c r="L11" s="112"/>
      <c r="M11" s="112"/>
      <c r="N11" s="112"/>
      <c r="O11" s="112"/>
      <c r="P11" s="12"/>
      <c r="Q11" s="12"/>
      <c r="R11" s="12"/>
      <c r="S11" s="12"/>
    </row>
    <row r="12" spans="1:19" x14ac:dyDescent="0.25">
      <c r="A12" s="107"/>
      <c r="B12" s="128" t="s">
        <v>16</v>
      </c>
      <c r="C12" s="129"/>
      <c r="D12" s="17" t="s">
        <v>20</v>
      </c>
      <c r="E12" s="18"/>
      <c r="F12" s="124" t="s">
        <v>18</v>
      </c>
      <c r="G12" s="124" t="s">
        <v>17</v>
      </c>
      <c r="H12" s="125" t="s">
        <v>19</v>
      </c>
      <c r="I12" s="125" t="s">
        <v>20</v>
      </c>
      <c r="J12" s="125"/>
      <c r="K12" s="125"/>
      <c r="L12" s="112"/>
      <c r="M12" s="112"/>
      <c r="N12" s="112"/>
      <c r="O12" s="112"/>
      <c r="P12" s="12"/>
      <c r="Q12" s="12"/>
      <c r="R12" s="12"/>
      <c r="S12" s="12"/>
    </row>
    <row r="13" spans="1:19" ht="32.25" customHeight="1" x14ac:dyDescent="0.25">
      <c r="A13" s="107"/>
      <c r="B13" s="128" t="s">
        <v>21</v>
      </c>
      <c r="C13" s="129"/>
      <c r="D13" s="15">
        <v>2000544</v>
      </c>
      <c r="E13" s="19" t="s">
        <v>22</v>
      </c>
      <c r="F13" s="124"/>
      <c r="G13" s="124"/>
      <c r="H13" s="125"/>
      <c r="I13" s="125"/>
      <c r="J13" s="125"/>
      <c r="K13" s="125"/>
      <c r="L13" s="112"/>
      <c r="M13" s="112"/>
      <c r="N13" s="112"/>
      <c r="O13" s="112"/>
      <c r="P13" s="12"/>
      <c r="Q13" s="12"/>
      <c r="R13" s="12"/>
      <c r="S13" s="12"/>
    </row>
    <row r="14" spans="1:19" x14ac:dyDescent="0.25">
      <c r="A14" s="107"/>
      <c r="B14" s="128" t="s">
        <v>23</v>
      </c>
      <c r="C14" s="129"/>
      <c r="D14" s="5" t="s">
        <v>24</v>
      </c>
      <c r="E14" s="18"/>
      <c r="F14" s="124" t="s">
        <v>25</v>
      </c>
      <c r="G14" s="124" t="s">
        <v>26</v>
      </c>
      <c r="H14" s="125" t="s">
        <v>24</v>
      </c>
      <c r="I14" s="125"/>
      <c r="J14" s="125"/>
      <c r="K14" s="125"/>
      <c r="L14" s="112"/>
      <c r="M14" s="112"/>
      <c r="N14" s="112"/>
      <c r="O14" s="112"/>
      <c r="P14" s="12"/>
      <c r="Q14" s="12"/>
      <c r="R14" s="12"/>
      <c r="S14" s="12"/>
    </row>
    <row r="15" spans="1:19" x14ac:dyDescent="0.25">
      <c r="A15" s="107"/>
      <c r="B15" s="128" t="s">
        <v>27</v>
      </c>
      <c r="C15" s="129"/>
      <c r="D15" s="15">
        <v>1016000</v>
      </c>
      <c r="E15" s="19" t="s">
        <v>22</v>
      </c>
      <c r="F15" s="124"/>
      <c r="G15" s="124"/>
      <c r="H15" s="125"/>
      <c r="I15" s="125"/>
      <c r="J15" s="125"/>
      <c r="K15" s="125"/>
      <c r="L15" s="112"/>
      <c r="M15" s="112"/>
      <c r="N15" s="112"/>
      <c r="O15" s="112"/>
      <c r="P15" s="12"/>
      <c r="Q15" s="12"/>
      <c r="R15" s="12"/>
      <c r="S15" s="12"/>
    </row>
    <row r="16" spans="1:19" x14ac:dyDescent="0.25">
      <c r="A16" s="107"/>
      <c r="B16" s="128" t="s">
        <v>28</v>
      </c>
      <c r="C16" s="129"/>
      <c r="D16" s="15">
        <v>40</v>
      </c>
      <c r="E16" s="20" t="s">
        <v>29</v>
      </c>
      <c r="F16" s="124"/>
      <c r="G16" s="124"/>
      <c r="H16" s="125"/>
      <c r="I16" s="125"/>
      <c r="J16" s="125"/>
      <c r="K16" s="125"/>
      <c r="L16" s="112"/>
      <c r="M16" s="112"/>
      <c r="N16" s="112"/>
      <c r="O16" s="112"/>
      <c r="P16" s="12"/>
      <c r="Q16" s="12"/>
      <c r="R16" s="12"/>
      <c r="S16" s="12"/>
    </row>
    <row r="17" spans="1:19" x14ac:dyDescent="0.25">
      <c r="A17" s="107"/>
      <c r="B17" s="128" t="s">
        <v>30</v>
      </c>
      <c r="C17" s="129"/>
      <c r="D17" s="15">
        <v>100</v>
      </c>
      <c r="E17" s="21" t="s">
        <v>29</v>
      </c>
      <c r="F17" s="124"/>
      <c r="G17" s="124"/>
      <c r="H17" s="125"/>
      <c r="I17" s="125"/>
      <c r="J17" s="125"/>
      <c r="K17" s="125"/>
      <c r="L17" s="112"/>
      <c r="M17" s="112"/>
      <c r="N17" s="112"/>
      <c r="O17" s="112"/>
      <c r="P17" s="12"/>
      <c r="Q17" s="12"/>
      <c r="R17" s="12"/>
      <c r="S17" s="12"/>
    </row>
    <row r="18" spans="1:19" ht="53.25" customHeight="1" x14ac:dyDescent="0.25">
      <c r="A18" s="107"/>
      <c r="B18" s="128" t="s">
        <v>31</v>
      </c>
      <c r="C18" s="129"/>
      <c r="D18" s="15">
        <v>50000</v>
      </c>
      <c r="E18" s="22" t="s">
        <v>22</v>
      </c>
      <c r="F18" s="124"/>
      <c r="G18" s="124"/>
      <c r="H18" s="125"/>
      <c r="I18" s="125"/>
      <c r="J18" s="125"/>
      <c r="K18" s="125"/>
      <c r="L18" s="112"/>
      <c r="M18" s="112"/>
      <c r="N18" s="112"/>
      <c r="O18" s="112"/>
      <c r="P18" s="12"/>
      <c r="Q18" s="12"/>
      <c r="R18" s="12"/>
      <c r="S18" s="12"/>
    </row>
    <row r="19" spans="1:19" ht="29.25" customHeight="1" x14ac:dyDescent="0.25">
      <c r="A19" s="124">
        <f>Kriterienkatalog!E11*IF(D19="Ja",1,0)</f>
        <v>13</v>
      </c>
      <c r="B19" s="128" t="s">
        <v>32</v>
      </c>
      <c r="C19" s="129"/>
      <c r="D19" s="116" t="s">
        <v>33</v>
      </c>
      <c r="E19" s="23"/>
      <c r="F19" s="124" t="s">
        <v>33</v>
      </c>
      <c r="G19" s="124" t="s">
        <v>1295</v>
      </c>
      <c r="H19" s="125"/>
      <c r="I19" s="125" t="str">
        <f>ROUND(A19,0)&amp;"/"&amp;ROUND(Kriterienkatalog!E12,0)</f>
        <v>13/14</v>
      </c>
      <c r="J19" s="125"/>
      <c r="K19" s="125"/>
      <c r="L19" s="112"/>
      <c r="M19" s="112"/>
      <c r="N19" s="112"/>
      <c r="O19" s="112"/>
      <c r="P19" s="12"/>
      <c r="Q19" s="12"/>
      <c r="R19" s="12"/>
      <c r="S19" s="12"/>
    </row>
    <row r="20" spans="1:19" ht="32.25" customHeight="1" x14ac:dyDescent="0.25">
      <c r="A20" s="124">
        <f>Kriterienkatalog!E12*IF(D20="Ja",1,0)</f>
        <v>14</v>
      </c>
      <c r="B20" s="126" t="s">
        <v>34</v>
      </c>
      <c r="C20" s="127"/>
      <c r="D20" s="116" t="s">
        <v>33</v>
      </c>
      <c r="E20" s="24"/>
      <c r="F20" s="124"/>
      <c r="G20" s="124"/>
      <c r="H20" s="125"/>
      <c r="I20" s="125" t="str">
        <f>ROUND(A20,0)&amp;"/"&amp;ROUND(Kriterienkatalog!E11,0)</f>
        <v>14/13</v>
      </c>
      <c r="J20" s="125"/>
      <c r="K20" s="125"/>
      <c r="L20" s="112"/>
      <c r="M20" s="112"/>
      <c r="N20" s="112"/>
      <c r="O20" s="112"/>
      <c r="P20" s="12"/>
      <c r="Q20" s="12"/>
      <c r="R20" s="12"/>
      <c r="S20" s="12"/>
    </row>
    <row r="21" spans="1:19" ht="32.25" customHeight="1" x14ac:dyDescent="0.25">
      <c r="A21" s="124">
        <f>Kriterienkatalog!E13*IF(D21="Ja",1,0)</f>
        <v>14</v>
      </c>
      <c r="B21" s="128" t="s">
        <v>35</v>
      </c>
      <c r="C21" s="129"/>
      <c r="D21" s="5" t="s">
        <v>33</v>
      </c>
      <c r="E21" s="24"/>
      <c r="F21" s="124"/>
      <c r="G21" s="124"/>
      <c r="H21" s="125"/>
      <c r="I21" s="125" t="str">
        <f>ROUND(A21,0)&amp;"/"&amp;ROUND(Kriterienkatalog!E13,0)</f>
        <v>14/14</v>
      </c>
      <c r="J21" s="125"/>
      <c r="K21" s="125"/>
      <c r="L21" s="112"/>
      <c r="M21" s="112"/>
      <c r="N21" s="112"/>
      <c r="O21" s="112"/>
      <c r="P21" s="12"/>
      <c r="Q21" s="12"/>
      <c r="R21" s="12"/>
      <c r="S21" s="12"/>
    </row>
    <row r="22" spans="1:19" x14ac:dyDescent="0.25">
      <c r="A22" s="107"/>
      <c r="B22" s="130"/>
      <c r="C22" s="130"/>
      <c r="D22" s="110"/>
      <c r="E22" s="109"/>
      <c r="F22" s="124"/>
      <c r="G22" s="124"/>
      <c r="H22" s="125"/>
      <c r="I22" s="125"/>
      <c r="J22" s="125"/>
      <c r="K22" s="125"/>
      <c r="L22" s="112"/>
      <c r="M22" s="112"/>
      <c r="N22" s="112"/>
      <c r="O22" s="112"/>
      <c r="P22" s="12"/>
    </row>
    <row r="23" spans="1:19" ht="30.75" hidden="1" customHeight="1" x14ac:dyDescent="0.25">
      <c r="A23" s="107"/>
      <c r="B23" s="131"/>
      <c r="C23" s="131"/>
      <c r="D23" s="111"/>
      <c r="E23" s="109"/>
      <c r="F23" s="107"/>
      <c r="G23" s="107"/>
      <c r="H23" s="112"/>
      <c r="I23" s="112"/>
      <c r="J23" s="112"/>
      <c r="K23" s="112"/>
      <c r="L23" s="112"/>
      <c r="M23" s="115"/>
      <c r="N23" s="115"/>
      <c r="O23" s="115"/>
      <c r="P23" s="12"/>
    </row>
    <row r="24" spans="1:19" hidden="1" x14ac:dyDescent="0.25">
      <c r="A24" s="107"/>
      <c r="B24" s="107"/>
      <c r="C24" s="107"/>
      <c r="D24" s="107"/>
      <c r="E24" s="107"/>
      <c r="F24" s="107"/>
      <c r="G24" s="107"/>
      <c r="H24" s="112"/>
      <c r="I24" s="112"/>
      <c r="J24" s="112"/>
      <c r="K24" s="112"/>
      <c r="L24" s="112"/>
      <c r="M24" s="113"/>
      <c r="N24" s="113"/>
      <c r="O24" s="113"/>
    </row>
    <row r="25" spans="1:19" hidden="1" x14ac:dyDescent="0.25">
      <c r="A25" s="112"/>
      <c r="B25" s="107"/>
      <c r="C25" s="107"/>
      <c r="D25" s="107"/>
      <c r="E25" s="107"/>
      <c r="F25" s="107"/>
      <c r="G25" s="107"/>
      <c r="H25" s="112"/>
      <c r="I25" s="112"/>
      <c r="J25" s="112"/>
      <c r="K25" s="112"/>
      <c r="L25" s="112"/>
      <c r="M25" s="113"/>
      <c r="N25" s="113"/>
      <c r="O25" s="113"/>
    </row>
    <row r="26" spans="1:19" hidden="1" x14ac:dyDescent="0.25">
      <c r="A26" s="112"/>
      <c r="B26" s="107"/>
      <c r="C26" s="107"/>
      <c r="D26" s="107"/>
      <c r="E26" s="107"/>
      <c r="F26" s="107"/>
      <c r="G26" s="107"/>
      <c r="H26" s="112"/>
      <c r="I26" s="112"/>
      <c r="J26" s="112"/>
      <c r="K26" s="112"/>
      <c r="L26" s="112"/>
      <c r="M26" s="113"/>
      <c r="N26" s="113"/>
      <c r="O26" s="113"/>
    </row>
    <row r="27" spans="1:19" hidden="1" x14ac:dyDescent="0.25">
      <c r="A27" s="112"/>
      <c r="B27" s="107"/>
      <c r="C27" s="107"/>
      <c r="D27" s="107"/>
      <c r="E27" s="107"/>
      <c r="F27" s="107"/>
      <c r="G27" s="107"/>
      <c r="H27" s="112"/>
      <c r="I27" s="112"/>
      <c r="J27" s="112"/>
      <c r="K27" s="112"/>
      <c r="L27" s="112"/>
      <c r="M27" s="113"/>
      <c r="N27" s="113"/>
      <c r="O27" s="113"/>
    </row>
    <row r="28" spans="1:19" hidden="1" x14ac:dyDescent="0.25">
      <c r="A28" s="112"/>
      <c r="B28" s="112"/>
      <c r="C28" s="112"/>
      <c r="D28" s="112"/>
      <c r="E28" s="112"/>
      <c r="F28" s="112"/>
      <c r="G28" s="112"/>
      <c r="H28" s="112"/>
      <c r="I28" s="112"/>
      <c r="J28" s="112"/>
      <c r="K28" s="112"/>
      <c r="L28" s="112"/>
      <c r="M28" s="113"/>
      <c r="N28" s="113"/>
      <c r="O28" s="113"/>
    </row>
    <row r="29" spans="1:19" hidden="1" x14ac:dyDescent="0.25">
      <c r="A29" s="108"/>
      <c r="B29" s="108"/>
      <c r="C29" s="108"/>
      <c r="D29" s="108"/>
      <c r="E29" s="108"/>
      <c r="F29" s="108"/>
      <c r="G29" s="108"/>
      <c r="H29" s="108"/>
      <c r="I29" s="108"/>
      <c r="J29" s="108"/>
      <c r="K29" s="108"/>
      <c r="L29" s="108"/>
    </row>
    <row r="30" spans="1:19" hidden="1" x14ac:dyDescent="0.25">
      <c r="A30" s="108"/>
      <c r="B30" s="108"/>
      <c r="C30" s="108"/>
      <c r="D30" s="108"/>
      <c r="E30" s="108"/>
      <c r="F30" s="108"/>
      <c r="G30" s="108"/>
      <c r="H30" s="108"/>
      <c r="I30" s="108"/>
      <c r="J30" s="108"/>
      <c r="K30" s="108"/>
      <c r="L30" s="108"/>
    </row>
    <row r="31" spans="1:19" hidden="1" x14ac:dyDescent="0.25">
      <c r="A31" s="108"/>
      <c r="B31" s="108"/>
      <c r="C31" s="108"/>
      <c r="D31" s="108"/>
      <c r="E31" s="108"/>
      <c r="F31" s="108"/>
      <c r="G31" s="108"/>
      <c r="H31" s="108"/>
      <c r="I31" s="108"/>
      <c r="J31" s="108"/>
      <c r="K31" s="108"/>
      <c r="L31" s="108"/>
    </row>
    <row r="32" spans="1:19" hidden="1" x14ac:dyDescent="0.25">
      <c r="A32" s="108"/>
      <c r="B32" s="108"/>
      <c r="C32" s="108"/>
      <c r="D32" s="108"/>
      <c r="E32" s="108"/>
      <c r="F32" s="108"/>
      <c r="G32" s="108"/>
      <c r="H32" s="108"/>
      <c r="I32" s="108"/>
      <c r="J32" s="108"/>
      <c r="K32" s="108"/>
      <c r="L32" s="108"/>
    </row>
    <row r="33" spans="1:12" hidden="1" x14ac:dyDescent="0.25">
      <c r="A33" s="108"/>
      <c r="B33" s="108"/>
      <c r="C33" s="108"/>
      <c r="D33" s="108"/>
      <c r="E33" s="108"/>
      <c r="F33" s="108"/>
      <c r="G33" s="108"/>
      <c r="H33" s="108"/>
      <c r="I33" s="108"/>
      <c r="J33" s="108"/>
      <c r="K33" s="108"/>
      <c r="L33" s="108"/>
    </row>
    <row r="34" spans="1:12" hidden="1" x14ac:dyDescent="0.25">
      <c r="A34" s="108"/>
      <c r="B34" s="108"/>
      <c r="C34" s="108"/>
      <c r="D34" s="108"/>
      <c r="E34" s="108"/>
      <c r="F34" s="108"/>
      <c r="G34" s="108"/>
      <c r="H34" s="108"/>
      <c r="I34" s="108"/>
      <c r="J34" s="108"/>
      <c r="K34" s="108"/>
      <c r="L34" s="108"/>
    </row>
    <row r="35" spans="1:12" hidden="1" x14ac:dyDescent="0.25">
      <c r="A35" s="108"/>
      <c r="B35" s="108"/>
      <c r="C35" s="108"/>
      <c r="D35" s="108"/>
      <c r="E35" s="108"/>
      <c r="F35" s="108"/>
      <c r="G35" s="108"/>
      <c r="H35" s="108"/>
      <c r="I35" s="108"/>
      <c r="J35" s="108"/>
      <c r="K35" s="108"/>
      <c r="L35" s="108"/>
    </row>
    <row r="36" spans="1:12" hidden="1" x14ac:dyDescent="0.25">
      <c r="A36" s="108"/>
      <c r="B36" s="108"/>
      <c r="C36" s="108"/>
      <c r="D36" s="108"/>
      <c r="E36" s="108"/>
      <c r="F36" s="108"/>
      <c r="G36" s="108"/>
      <c r="H36" s="108"/>
      <c r="I36" s="108"/>
      <c r="J36" s="108"/>
      <c r="K36" s="108"/>
      <c r="L36" s="108"/>
    </row>
    <row r="37" spans="1:12" hidden="1" x14ac:dyDescent="0.25">
      <c r="A37" s="108"/>
      <c r="B37" s="108"/>
      <c r="C37" s="108"/>
      <c r="D37" s="108"/>
      <c r="E37" s="108"/>
      <c r="F37" s="108"/>
      <c r="G37" s="108"/>
      <c r="H37" s="108"/>
      <c r="I37" s="108"/>
      <c r="J37" s="108"/>
      <c r="K37" s="108"/>
      <c r="L37" s="108"/>
    </row>
    <row r="38" spans="1:12" hidden="1" x14ac:dyDescent="0.25">
      <c r="A38" s="108"/>
      <c r="B38" s="108"/>
      <c r="C38" s="108"/>
      <c r="D38" s="108"/>
      <c r="E38" s="108"/>
      <c r="F38" s="108"/>
      <c r="G38" s="108"/>
      <c r="H38" s="108"/>
      <c r="I38" s="108"/>
      <c r="J38" s="108"/>
      <c r="K38" s="108"/>
      <c r="L38" s="108"/>
    </row>
    <row r="39" spans="1:12" hidden="1" x14ac:dyDescent="0.25">
      <c r="A39" s="108"/>
      <c r="B39" s="108"/>
      <c r="C39" s="108"/>
      <c r="D39" s="108"/>
      <c r="E39" s="108"/>
      <c r="F39" s="108"/>
      <c r="G39" s="108"/>
      <c r="H39" s="108"/>
      <c r="I39" s="108"/>
      <c r="J39" s="108"/>
      <c r="K39" s="108"/>
      <c r="L39" s="108"/>
    </row>
    <row r="40" spans="1:12" hidden="1" x14ac:dyDescent="0.25">
      <c r="A40" s="108"/>
      <c r="B40" s="108"/>
      <c r="C40" s="108"/>
      <c r="D40" s="108"/>
      <c r="E40" s="108"/>
      <c r="F40" s="108"/>
      <c r="G40" s="108"/>
      <c r="H40" s="108"/>
      <c r="I40" s="108"/>
      <c r="J40" s="108"/>
      <c r="K40" s="108"/>
      <c r="L40" s="108"/>
    </row>
    <row r="41" spans="1:12" hidden="1" x14ac:dyDescent="0.25">
      <c r="A41" s="108"/>
      <c r="B41" s="108"/>
      <c r="C41" s="108"/>
      <c r="D41" s="108"/>
      <c r="E41" s="108"/>
      <c r="F41" s="108"/>
      <c r="G41" s="108"/>
      <c r="H41" s="108"/>
      <c r="I41" s="108"/>
      <c r="J41" s="108"/>
      <c r="K41" s="108"/>
      <c r="L41" s="108"/>
    </row>
    <row r="42" spans="1:12" hidden="1" x14ac:dyDescent="0.25">
      <c r="A42" s="108"/>
      <c r="B42" s="108"/>
      <c r="C42" s="108"/>
      <c r="D42" s="108"/>
      <c r="E42" s="108"/>
      <c r="F42" s="108"/>
      <c r="G42" s="108"/>
      <c r="H42" s="108"/>
      <c r="I42" s="108"/>
      <c r="J42" s="108"/>
      <c r="K42" s="108"/>
      <c r="L42" s="108"/>
    </row>
    <row r="43" spans="1:12" hidden="1" x14ac:dyDescent="0.25">
      <c r="A43" s="108"/>
      <c r="B43" s="108"/>
      <c r="C43" s="108"/>
      <c r="D43" s="108"/>
      <c r="E43" s="108"/>
      <c r="F43" s="108"/>
      <c r="G43" s="108"/>
      <c r="H43" s="108"/>
      <c r="I43" s="108"/>
      <c r="J43" s="108"/>
      <c r="K43" s="108"/>
      <c r="L43" s="108"/>
    </row>
    <row r="44" spans="1:12" hidden="1" x14ac:dyDescent="0.25">
      <c r="A44" s="108"/>
      <c r="B44" s="108"/>
      <c r="C44" s="108"/>
      <c r="D44" s="108"/>
      <c r="E44" s="108"/>
      <c r="F44" s="108"/>
      <c r="G44" s="108"/>
      <c r="H44" s="108"/>
      <c r="I44" s="108"/>
      <c r="J44" s="108"/>
      <c r="K44" s="108"/>
      <c r="L44" s="108"/>
    </row>
    <row r="45" spans="1:12" hidden="1" x14ac:dyDescent="0.25">
      <c r="A45" s="108"/>
      <c r="B45" s="108"/>
      <c r="C45" s="108"/>
      <c r="D45" s="108"/>
      <c r="E45" s="108"/>
      <c r="F45" s="108"/>
      <c r="G45" s="108"/>
      <c r="H45" s="108"/>
      <c r="I45" s="108"/>
      <c r="J45" s="108"/>
      <c r="K45" s="108"/>
      <c r="L45" s="108"/>
    </row>
  </sheetData>
  <mergeCells count="19">
    <mergeCell ref="C4:E4"/>
    <mergeCell ref="C6:E6"/>
    <mergeCell ref="B7:C7"/>
    <mergeCell ref="B8:C8"/>
    <mergeCell ref="B9:C9"/>
    <mergeCell ref="B10:C10"/>
    <mergeCell ref="B11:C11"/>
    <mergeCell ref="B12:C12"/>
    <mergeCell ref="B13:C13"/>
    <mergeCell ref="B14:C14"/>
    <mergeCell ref="B20:C20"/>
    <mergeCell ref="B21:C21"/>
    <mergeCell ref="B22:C22"/>
    <mergeCell ref="B23:C23"/>
    <mergeCell ref="B15:C15"/>
    <mergeCell ref="B16:C16"/>
    <mergeCell ref="B17:C17"/>
    <mergeCell ref="B18:C18"/>
    <mergeCell ref="B19:C19"/>
  </mergeCells>
  <dataValidations count="3">
    <dataValidation type="list" allowBlank="1" showInputMessage="1" showErrorMessage="1" sqref="D19 D20 D21">
      <formula1>$F$19:$G$19</formula1>
    </dataValidation>
    <dataValidation type="list" allowBlank="1" showInputMessage="1" showErrorMessage="1" sqref="D14">
      <formula1>$F$14:$H$14</formula1>
    </dataValidation>
    <dataValidation type="list" allowBlank="1" showInputMessage="1" showErrorMessage="1" sqref="D12">
      <formula1>$F$12:$I$12</formula1>
    </dataValidation>
  </dataValidations>
  <printOptions gridLines="1"/>
  <pageMargins left="0.7" right="0.7" top="0.78740157500000008" bottom="0.78740157500000008" header="0.5" footer="0.5"/>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'Standortbewertung (Gemeinden)'!$B$2:$B$1104</xm:f>
          </x14:formula1>
          <xm:sqref>D5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3:N23"/>
  <sheetViews>
    <sheetView workbookViewId="0">
      <selection activeCell="E8" sqref="E8"/>
    </sheetView>
  </sheetViews>
  <sheetFormatPr baseColWidth="10" defaultRowHeight="15" x14ac:dyDescent="0.25"/>
  <cols>
    <col min="2" max="2" width="27.28515625" customWidth="1"/>
    <col min="3" max="3" width="116.85546875" customWidth="1"/>
    <col min="4" max="4" width="16.7109375" bestFit="1" customWidth="1"/>
  </cols>
  <sheetData>
    <row r="3" spans="2:14" x14ac:dyDescent="0.25">
      <c r="C3" s="47" t="s">
        <v>145</v>
      </c>
    </row>
    <row r="4" spans="2:14" ht="26.25" x14ac:dyDescent="0.25">
      <c r="B4" s="31"/>
      <c r="C4" s="59" t="s">
        <v>146</v>
      </c>
    </row>
    <row r="5" spans="2:14" ht="51" customHeight="1" x14ac:dyDescent="0.25">
      <c r="B5" s="48" t="s">
        <v>68</v>
      </c>
      <c r="C5" s="35" t="s">
        <v>147</v>
      </c>
      <c r="D5" s="36" t="s">
        <v>70</v>
      </c>
      <c r="E5" s="37">
        <f>Fragebogen!D9</f>
        <v>16</v>
      </c>
    </row>
    <row r="6" spans="2:14" ht="43.5" customHeight="1" x14ac:dyDescent="0.25">
      <c r="B6" s="49" t="s">
        <v>71</v>
      </c>
      <c r="C6" s="39"/>
      <c r="D6" s="40" t="s">
        <v>72</v>
      </c>
      <c r="E6" s="50">
        <f>VLOOKUP(E5,E14:F18,2,TRUE)</f>
        <v>1</v>
      </c>
    </row>
    <row r="7" spans="2:14" ht="63" customHeight="1" x14ac:dyDescent="0.25">
      <c r="B7" s="49" t="s">
        <v>73</v>
      </c>
      <c r="C7" s="41" t="s">
        <v>148</v>
      </c>
    </row>
    <row r="8" spans="2:14" x14ac:dyDescent="0.25">
      <c r="B8" s="49" t="s">
        <v>78</v>
      </c>
      <c r="C8" s="39" t="s">
        <v>79</v>
      </c>
      <c r="D8" s="8">
        <v>0</v>
      </c>
      <c r="E8" s="8">
        <v>5</v>
      </c>
      <c r="F8" s="8">
        <v>5.0000099999999996</v>
      </c>
      <c r="G8" s="8">
        <v>7</v>
      </c>
      <c r="H8" s="8">
        <v>7.0000999999999998</v>
      </c>
      <c r="I8" s="8">
        <v>9</v>
      </c>
      <c r="J8" s="8">
        <v>9.0000999999999998</v>
      </c>
      <c r="K8" s="8">
        <v>10.8</v>
      </c>
      <c r="L8" s="8">
        <v>10.80001</v>
      </c>
      <c r="M8" s="12">
        <v>12</v>
      </c>
      <c r="N8" s="12"/>
    </row>
    <row r="9" spans="2:14" ht="350.25" customHeight="1" x14ac:dyDescent="0.25">
      <c r="B9" s="51" t="s">
        <v>80</v>
      </c>
      <c r="C9" s="61" t="s">
        <v>149</v>
      </c>
      <c r="D9" s="8">
        <v>0</v>
      </c>
      <c r="E9" s="8">
        <v>0</v>
      </c>
      <c r="F9" s="8">
        <v>0.4</v>
      </c>
      <c r="G9" s="8">
        <v>0.4</v>
      </c>
      <c r="H9" s="8">
        <v>0.6</v>
      </c>
      <c r="I9" s="8">
        <v>0.6</v>
      </c>
      <c r="J9" s="8">
        <v>0.8</v>
      </c>
      <c r="K9" s="8">
        <v>0.8</v>
      </c>
      <c r="L9" s="8">
        <v>1</v>
      </c>
      <c r="M9" s="12">
        <v>1</v>
      </c>
    </row>
    <row r="10" spans="2:14" x14ac:dyDescent="0.25">
      <c r="B10" s="62"/>
      <c r="C10" s="62"/>
    </row>
    <row r="11" spans="2:14" x14ac:dyDescent="0.25">
      <c r="B11" s="31"/>
      <c r="C11" s="60"/>
    </row>
    <row r="13" spans="2:14" x14ac:dyDescent="0.25">
      <c r="D13" s="8"/>
      <c r="E13" s="8" t="s">
        <v>150</v>
      </c>
      <c r="F13" s="8" t="s">
        <v>37</v>
      </c>
      <c r="G13" s="8"/>
    </row>
    <row r="14" spans="2:14" x14ac:dyDescent="0.25">
      <c r="D14" s="8"/>
      <c r="E14" s="8">
        <v>0</v>
      </c>
      <c r="F14" s="8">
        <v>0</v>
      </c>
      <c r="G14" s="8"/>
    </row>
    <row r="15" spans="2:14" x14ac:dyDescent="0.25">
      <c r="D15" s="8"/>
      <c r="E15" s="8">
        <v>5</v>
      </c>
      <c r="F15" s="8">
        <v>0.4</v>
      </c>
      <c r="G15" s="8"/>
    </row>
    <row r="16" spans="2:14" x14ac:dyDescent="0.25">
      <c r="D16" s="8"/>
      <c r="E16" s="8">
        <v>7</v>
      </c>
      <c r="F16" s="8">
        <v>0.6</v>
      </c>
      <c r="G16" s="8"/>
    </row>
    <row r="17" spans="4:7" x14ac:dyDescent="0.25">
      <c r="D17" s="8"/>
      <c r="E17" s="8">
        <v>9</v>
      </c>
      <c r="F17" s="8">
        <v>0.8</v>
      </c>
      <c r="G17" s="8"/>
    </row>
    <row r="18" spans="4:7" x14ac:dyDescent="0.25">
      <c r="D18" s="8"/>
      <c r="E18" s="8">
        <v>10.8</v>
      </c>
      <c r="F18" s="8">
        <v>1</v>
      </c>
      <c r="G18" s="8"/>
    </row>
    <row r="19" spans="4:7" x14ac:dyDescent="0.25">
      <c r="D19" s="8"/>
      <c r="E19" s="8"/>
      <c r="F19" s="8"/>
      <c r="G19" s="8"/>
    </row>
    <row r="20" spans="4:7" x14ac:dyDescent="0.25">
      <c r="D20" s="8"/>
      <c r="E20" s="8"/>
      <c r="F20" s="8"/>
      <c r="G20" s="8"/>
    </row>
    <row r="21" spans="4:7" x14ac:dyDescent="0.25">
      <c r="D21" s="8"/>
      <c r="E21" s="8"/>
      <c r="F21" s="8"/>
      <c r="G21" s="8"/>
    </row>
    <row r="22" spans="4:7" x14ac:dyDescent="0.25">
      <c r="D22" s="8"/>
      <c r="E22" s="8"/>
      <c r="F22" s="8"/>
      <c r="G22" s="8"/>
    </row>
    <row r="23" spans="4:7" x14ac:dyDescent="0.25">
      <c r="D23" s="8"/>
      <c r="E23" s="8"/>
      <c r="F23" s="8"/>
      <c r="G23" s="8"/>
    </row>
  </sheetData>
  <printOptions gridLines="1"/>
  <pageMargins left="0.7" right="0.7" top="0.78740157500000008" bottom="0.78740157500000008" header="0.5" footer="0.5"/>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workbookViewId="0">
      <selection activeCell="E8" sqref="E8"/>
    </sheetView>
  </sheetViews>
  <sheetFormatPr baseColWidth="10" defaultRowHeight="15" x14ac:dyDescent="0.25"/>
  <cols>
    <col min="10" max="10" width="73.5703125" bestFit="1" customWidth="1"/>
  </cols>
  <sheetData>
    <row r="1" spans="1:20" x14ac:dyDescent="0.25">
      <c r="A1" s="63" t="s">
        <v>151</v>
      </c>
      <c r="B1" s="63" t="s">
        <v>152</v>
      </c>
      <c r="C1" s="63" t="s">
        <v>153</v>
      </c>
      <c r="D1" s="63" t="s">
        <v>154</v>
      </c>
      <c r="E1" s="63" t="s">
        <v>155</v>
      </c>
      <c r="F1" s="63" t="s">
        <v>156</v>
      </c>
      <c r="G1" s="63" t="s">
        <v>157</v>
      </c>
      <c r="H1" s="63" t="s">
        <v>158</v>
      </c>
      <c r="I1" s="63" t="s">
        <v>159</v>
      </c>
      <c r="K1" s="63" t="s">
        <v>160</v>
      </c>
      <c r="L1" s="63" t="s">
        <v>161</v>
      </c>
      <c r="M1" s="63" t="s">
        <v>162</v>
      </c>
      <c r="N1" s="63" t="s">
        <v>163</v>
      </c>
      <c r="O1" s="63"/>
      <c r="P1" s="63" t="s">
        <v>164</v>
      </c>
      <c r="Q1" s="63" t="s">
        <v>165</v>
      </c>
      <c r="R1" s="63">
        <v>8</v>
      </c>
      <c r="S1" s="63">
        <v>9</v>
      </c>
      <c r="T1" s="63">
        <v>10</v>
      </c>
    </row>
    <row r="2" spans="1:20" x14ac:dyDescent="0.25">
      <c r="A2" s="64">
        <f t="shared" ref="A2:A4" si="0">E2-F2</f>
        <v>7</v>
      </c>
      <c r="B2" s="64">
        <f t="shared" ref="B2:B4" si="1">F2-G2</f>
        <v>3.5</v>
      </c>
      <c r="C2" s="64">
        <f t="shared" ref="C2:C4" si="2">G2-H2</f>
        <v>8</v>
      </c>
      <c r="D2" s="64">
        <f t="shared" ref="D2:D4" si="3">H2-I2</f>
        <v>14.5</v>
      </c>
      <c r="E2" s="64">
        <f t="shared" ref="E2:E4" si="4">MAX(K2:T2)</f>
        <v>47</v>
      </c>
      <c r="F2" s="64">
        <f t="shared" ref="F2:F4" si="5">_xlfn.QUARTILE.INC(K2:T2,3)</f>
        <v>40</v>
      </c>
      <c r="G2" s="65">
        <f t="shared" ref="G2:G4" si="6">_xlfn.QUARTILE.INC(K2:T2,2)</f>
        <v>36.5</v>
      </c>
      <c r="H2" s="64">
        <f t="shared" ref="H2:H4" si="7">_xlfn.QUARTILE.INC(K2:T2,1)</f>
        <v>28.5</v>
      </c>
      <c r="I2" s="64">
        <f t="shared" ref="I2:I4" si="8">MIN(K2:T2)</f>
        <v>14</v>
      </c>
      <c r="J2" s="66" t="s">
        <v>166</v>
      </c>
      <c r="K2" s="67">
        <v>40</v>
      </c>
      <c r="L2" s="67">
        <v>47</v>
      </c>
      <c r="M2" s="67">
        <v>33</v>
      </c>
      <c r="N2" s="67">
        <v>40</v>
      </c>
      <c r="O2" s="67"/>
      <c r="P2" s="67">
        <v>14</v>
      </c>
      <c r="Q2" s="67">
        <v>27</v>
      </c>
      <c r="R2" s="67"/>
      <c r="S2" s="67"/>
      <c r="T2" s="67"/>
    </row>
    <row r="3" spans="1:20" x14ac:dyDescent="0.25">
      <c r="A3" s="64">
        <f t="shared" si="0"/>
        <v>23.25</v>
      </c>
      <c r="B3" s="64">
        <f t="shared" si="1"/>
        <v>7.25</v>
      </c>
      <c r="C3" s="64">
        <f t="shared" si="2"/>
        <v>5.75</v>
      </c>
      <c r="D3" s="64">
        <f t="shared" si="3"/>
        <v>8.75</v>
      </c>
      <c r="E3" s="64">
        <f t="shared" si="4"/>
        <v>71</v>
      </c>
      <c r="F3" s="64">
        <f t="shared" si="5"/>
        <v>47.75</v>
      </c>
      <c r="G3" s="65">
        <f t="shared" si="6"/>
        <v>40.5</v>
      </c>
      <c r="H3" s="64">
        <f t="shared" si="7"/>
        <v>34.75</v>
      </c>
      <c r="I3" s="64">
        <f t="shared" si="8"/>
        <v>26</v>
      </c>
      <c r="J3" s="66" t="s">
        <v>167</v>
      </c>
      <c r="K3" s="67">
        <v>50</v>
      </c>
      <c r="L3" s="67">
        <v>26</v>
      </c>
      <c r="M3" s="67">
        <v>33</v>
      </c>
      <c r="N3" s="67">
        <v>40</v>
      </c>
      <c r="O3" s="67"/>
      <c r="P3" s="67">
        <v>71</v>
      </c>
      <c r="Q3" s="67">
        <v>41</v>
      </c>
      <c r="R3" s="67"/>
      <c r="S3" s="67"/>
      <c r="T3" s="67"/>
    </row>
    <row r="4" spans="1:20" x14ac:dyDescent="0.25">
      <c r="A4" s="64">
        <f t="shared" si="0"/>
        <v>3.25</v>
      </c>
      <c r="B4" s="64">
        <f t="shared" si="1"/>
        <v>6.75</v>
      </c>
      <c r="C4" s="64">
        <f t="shared" si="2"/>
        <v>7.5</v>
      </c>
      <c r="D4" s="64">
        <f t="shared" si="3"/>
        <v>5.5</v>
      </c>
      <c r="E4" s="64">
        <f t="shared" si="4"/>
        <v>33</v>
      </c>
      <c r="F4" s="64">
        <f t="shared" si="5"/>
        <v>29.75</v>
      </c>
      <c r="G4" s="65">
        <f t="shared" si="6"/>
        <v>23</v>
      </c>
      <c r="H4" s="64">
        <f t="shared" si="7"/>
        <v>15.5</v>
      </c>
      <c r="I4" s="64">
        <f t="shared" si="8"/>
        <v>10</v>
      </c>
      <c r="J4" s="66" t="s">
        <v>168</v>
      </c>
      <c r="K4" s="67">
        <v>10</v>
      </c>
      <c r="L4" s="67">
        <v>26</v>
      </c>
      <c r="M4" s="67">
        <v>33</v>
      </c>
      <c r="N4" s="67">
        <v>20</v>
      </c>
      <c r="O4" s="67"/>
      <c r="P4" s="67">
        <v>14</v>
      </c>
      <c r="Q4" s="67">
        <v>31</v>
      </c>
      <c r="R4" s="67"/>
      <c r="S4" s="67"/>
      <c r="T4" s="67"/>
    </row>
    <row r="13" spans="1:20" x14ac:dyDescent="0.25">
      <c r="N13" s="68"/>
    </row>
    <row r="14" spans="1:20" x14ac:dyDescent="0.25">
      <c r="N14" s="68"/>
    </row>
    <row r="15" spans="1:20" x14ac:dyDescent="0.25">
      <c r="N15" s="68"/>
    </row>
    <row r="16" spans="1:20" x14ac:dyDescent="0.25">
      <c r="N16" s="68"/>
    </row>
    <row r="17" spans="1:20" x14ac:dyDescent="0.25">
      <c r="N17" s="68"/>
    </row>
    <row r="18" spans="1:20" x14ac:dyDescent="0.25">
      <c r="N18" s="68"/>
    </row>
    <row r="19" spans="1:20" x14ac:dyDescent="0.25">
      <c r="N19" s="68"/>
    </row>
    <row r="20" spans="1:20" x14ac:dyDescent="0.25">
      <c r="N20" s="68"/>
    </row>
    <row r="28" spans="1:20" x14ac:dyDescent="0.25">
      <c r="A28" s="69"/>
      <c r="B28" s="69"/>
      <c r="C28" s="69"/>
      <c r="D28" s="69"/>
      <c r="E28" s="69"/>
      <c r="F28" s="69"/>
      <c r="G28" s="69"/>
      <c r="H28" s="69"/>
      <c r="I28" s="69"/>
      <c r="J28" s="69"/>
      <c r="K28" s="69"/>
      <c r="L28" s="69"/>
      <c r="M28" s="69"/>
      <c r="N28" s="69"/>
      <c r="O28" s="69"/>
      <c r="P28" s="69"/>
      <c r="Q28" s="69"/>
      <c r="R28" s="69"/>
      <c r="S28" s="69"/>
      <c r="T28" s="69"/>
    </row>
    <row r="30" spans="1:20" x14ac:dyDescent="0.25">
      <c r="A30" s="70" t="s">
        <v>151</v>
      </c>
      <c r="B30" s="70" t="s">
        <v>152</v>
      </c>
      <c r="C30" s="70" t="s">
        <v>153</v>
      </c>
      <c r="D30" s="70" t="s">
        <v>154</v>
      </c>
      <c r="E30" s="70" t="s">
        <v>155</v>
      </c>
      <c r="F30" s="70" t="s">
        <v>156</v>
      </c>
      <c r="G30" s="70" t="s">
        <v>157</v>
      </c>
      <c r="H30" s="70" t="s">
        <v>158</v>
      </c>
      <c r="I30" s="70" t="s">
        <v>159</v>
      </c>
      <c r="K30" s="70" t="s">
        <v>160</v>
      </c>
      <c r="L30" s="70" t="s">
        <v>161</v>
      </c>
      <c r="M30" s="70" t="s">
        <v>162</v>
      </c>
      <c r="N30" s="70" t="s">
        <v>163</v>
      </c>
      <c r="O30" s="70"/>
      <c r="P30" s="70"/>
      <c r="Q30" s="70" t="s">
        <v>165</v>
      </c>
      <c r="R30" s="70"/>
      <c r="S30" s="70">
        <v>9</v>
      </c>
      <c r="T30" s="70">
        <v>10</v>
      </c>
    </row>
    <row r="31" spans="1:20" x14ac:dyDescent="0.25">
      <c r="A31" s="64">
        <f t="shared" ref="A31:D92" si="9">E31-F31</f>
        <v>2</v>
      </c>
      <c r="B31" s="64">
        <f>F31-G31</f>
        <v>3</v>
      </c>
      <c r="C31" s="64">
        <f t="shared" si="9"/>
        <v>5</v>
      </c>
      <c r="D31" s="64">
        <f t="shared" si="9"/>
        <v>15</v>
      </c>
      <c r="E31" s="64">
        <f t="shared" ref="E31:E92" si="10">MAX(K31:T31)</f>
        <v>35</v>
      </c>
      <c r="F31" s="64">
        <f t="shared" ref="F31:F92" si="11">_xlfn.QUARTILE.INC(K31:T31,3)</f>
        <v>33</v>
      </c>
      <c r="G31" s="64">
        <f t="shared" ref="G31:G64" si="12">_xlfn.QUARTILE.INC(K31:T31,2)</f>
        <v>30</v>
      </c>
      <c r="H31" s="64">
        <f t="shared" ref="H31:H92" si="13">_xlfn.QUARTILE.INC(K31:T31,1)</f>
        <v>25</v>
      </c>
      <c r="I31" s="64">
        <f t="shared" ref="I31:I92" si="14">MIN(K31:T31)</f>
        <v>10</v>
      </c>
      <c r="J31" s="66" t="s">
        <v>169</v>
      </c>
      <c r="K31">
        <v>33</v>
      </c>
      <c r="L31">
        <v>25</v>
      </c>
      <c r="M31">
        <v>35</v>
      </c>
      <c r="N31">
        <v>30</v>
      </c>
      <c r="Q31">
        <v>10</v>
      </c>
    </row>
    <row r="32" spans="1:20" x14ac:dyDescent="0.25">
      <c r="A32" s="64">
        <f t="shared" si="9"/>
        <v>25</v>
      </c>
      <c r="B32" s="64">
        <f t="shared" si="9"/>
        <v>5</v>
      </c>
      <c r="C32" s="64">
        <f t="shared" si="9"/>
        <v>6</v>
      </c>
      <c r="D32" s="64">
        <f t="shared" si="9"/>
        <v>4</v>
      </c>
      <c r="E32" s="64">
        <f t="shared" si="10"/>
        <v>45</v>
      </c>
      <c r="F32" s="64">
        <f t="shared" si="11"/>
        <v>20</v>
      </c>
      <c r="G32" s="64">
        <f t="shared" si="12"/>
        <v>15</v>
      </c>
      <c r="H32" s="64">
        <f t="shared" si="13"/>
        <v>9</v>
      </c>
      <c r="I32" s="64">
        <f t="shared" si="14"/>
        <v>5</v>
      </c>
      <c r="J32" s="66" t="s">
        <v>170</v>
      </c>
      <c r="K32">
        <v>9</v>
      </c>
      <c r="L32">
        <v>20</v>
      </c>
      <c r="M32">
        <v>5</v>
      </c>
      <c r="N32">
        <v>15</v>
      </c>
      <c r="Q32">
        <v>45</v>
      </c>
    </row>
    <row r="33" spans="1:17" x14ac:dyDescent="0.25">
      <c r="A33" s="64">
        <f t="shared" si="9"/>
        <v>5</v>
      </c>
      <c r="B33" s="64">
        <f t="shared" si="9"/>
        <v>5</v>
      </c>
      <c r="C33" s="64">
        <f t="shared" si="9"/>
        <v>5</v>
      </c>
      <c r="D33" s="64">
        <f t="shared" si="9"/>
        <v>5</v>
      </c>
      <c r="E33" s="64">
        <f t="shared" si="10"/>
        <v>25</v>
      </c>
      <c r="F33" s="64">
        <f t="shared" si="11"/>
        <v>20</v>
      </c>
      <c r="G33" s="64">
        <f t="shared" si="12"/>
        <v>15</v>
      </c>
      <c r="H33" s="64">
        <f t="shared" si="13"/>
        <v>10</v>
      </c>
      <c r="I33" s="64">
        <f t="shared" si="14"/>
        <v>5</v>
      </c>
      <c r="J33" s="66" t="s">
        <v>171</v>
      </c>
      <c r="K33">
        <v>10</v>
      </c>
      <c r="L33">
        <v>20</v>
      </c>
      <c r="M33">
        <v>5</v>
      </c>
      <c r="N33">
        <v>15</v>
      </c>
      <c r="Q33">
        <v>25</v>
      </c>
    </row>
    <row r="34" spans="1:17" x14ac:dyDescent="0.25">
      <c r="A34" s="64">
        <f t="shared" si="9"/>
        <v>1</v>
      </c>
      <c r="B34" s="64">
        <f t="shared" si="9"/>
        <v>4</v>
      </c>
      <c r="C34" s="64">
        <f t="shared" si="9"/>
        <v>10</v>
      </c>
      <c r="D34" s="64">
        <f t="shared" si="9"/>
        <v>0</v>
      </c>
      <c r="E34" s="64">
        <f t="shared" si="10"/>
        <v>25</v>
      </c>
      <c r="F34" s="64">
        <f t="shared" si="11"/>
        <v>24</v>
      </c>
      <c r="G34" s="64">
        <f t="shared" si="12"/>
        <v>20</v>
      </c>
      <c r="H34" s="64">
        <f t="shared" si="13"/>
        <v>10</v>
      </c>
      <c r="I34" s="64">
        <f t="shared" si="14"/>
        <v>10</v>
      </c>
      <c r="J34" s="66" t="s">
        <v>172</v>
      </c>
      <c r="K34">
        <v>24</v>
      </c>
      <c r="L34">
        <v>20</v>
      </c>
      <c r="M34">
        <v>25</v>
      </c>
      <c r="N34">
        <v>10</v>
      </c>
      <c r="Q34">
        <v>10</v>
      </c>
    </row>
    <row r="35" spans="1:17" x14ac:dyDescent="0.25">
      <c r="A35" s="64">
        <f t="shared" si="9"/>
        <v>0</v>
      </c>
      <c r="B35" s="64">
        <f t="shared" si="9"/>
        <v>6</v>
      </c>
      <c r="C35" s="64">
        <f t="shared" si="9"/>
        <v>9</v>
      </c>
      <c r="D35" s="64">
        <f t="shared" si="9"/>
        <v>5</v>
      </c>
      <c r="E35" s="64">
        <f t="shared" si="10"/>
        <v>30</v>
      </c>
      <c r="F35" s="64">
        <f t="shared" si="11"/>
        <v>30</v>
      </c>
      <c r="G35" s="64">
        <f t="shared" si="12"/>
        <v>24</v>
      </c>
      <c r="H35" s="64">
        <f t="shared" si="13"/>
        <v>15</v>
      </c>
      <c r="I35" s="64">
        <f t="shared" si="14"/>
        <v>10</v>
      </c>
      <c r="J35" s="66" t="s">
        <v>173</v>
      </c>
      <c r="K35">
        <v>24</v>
      </c>
      <c r="L35">
        <v>15</v>
      </c>
      <c r="M35">
        <v>30</v>
      </c>
      <c r="N35">
        <v>30</v>
      </c>
      <c r="Q35">
        <v>10</v>
      </c>
    </row>
    <row r="36" spans="1:17" x14ac:dyDescent="0.25">
      <c r="A36" s="71"/>
      <c r="B36" s="71"/>
      <c r="C36" s="71"/>
      <c r="D36" s="71"/>
      <c r="E36" s="71"/>
      <c r="F36" s="71"/>
      <c r="G36" s="71"/>
      <c r="H36" s="71"/>
      <c r="I36" s="71"/>
      <c r="J36" s="72"/>
    </row>
    <row r="37" spans="1:17" x14ac:dyDescent="0.25">
      <c r="J37" s="73"/>
    </row>
    <row r="59" spans="1:20" x14ac:dyDescent="0.25">
      <c r="A59" s="69"/>
      <c r="B59" s="69"/>
      <c r="C59" s="69"/>
      <c r="D59" s="69"/>
      <c r="E59" s="69"/>
      <c r="F59" s="69"/>
      <c r="G59" s="69"/>
      <c r="H59" s="69"/>
      <c r="I59" s="69"/>
      <c r="J59" s="69"/>
      <c r="K59" s="69"/>
      <c r="L59" s="69"/>
      <c r="M59" s="69"/>
      <c r="N59" s="69"/>
      <c r="O59" s="69"/>
      <c r="P59" s="69"/>
      <c r="Q59" s="69"/>
      <c r="R59" s="69"/>
      <c r="S59" s="69"/>
      <c r="T59" s="69"/>
    </row>
    <row r="61" spans="1:20" x14ac:dyDescent="0.25">
      <c r="A61" s="74" t="s">
        <v>151</v>
      </c>
      <c r="B61" s="74" t="s">
        <v>152</v>
      </c>
      <c r="C61" s="74" t="s">
        <v>153</v>
      </c>
      <c r="D61" s="74" t="s">
        <v>154</v>
      </c>
      <c r="E61" s="74" t="s">
        <v>155</v>
      </c>
      <c r="F61" s="74" t="s">
        <v>156</v>
      </c>
      <c r="G61" s="74" t="s">
        <v>157</v>
      </c>
      <c r="H61" s="74" t="s">
        <v>158</v>
      </c>
      <c r="I61" s="74" t="s">
        <v>159</v>
      </c>
      <c r="K61" s="74" t="s">
        <v>160</v>
      </c>
      <c r="L61" s="74" t="s">
        <v>161</v>
      </c>
      <c r="M61" s="74" t="s">
        <v>162</v>
      </c>
      <c r="N61" s="74" t="s">
        <v>163</v>
      </c>
      <c r="O61" s="74"/>
      <c r="P61" s="74" t="s">
        <v>164</v>
      </c>
      <c r="Q61" s="74" t="s">
        <v>165</v>
      </c>
      <c r="R61" s="74"/>
      <c r="S61" s="74">
        <v>9</v>
      </c>
      <c r="T61" s="74">
        <v>10</v>
      </c>
    </row>
    <row r="62" spans="1:20" x14ac:dyDescent="0.25">
      <c r="A62" s="64">
        <f t="shared" si="9"/>
        <v>1.5</v>
      </c>
      <c r="B62" s="75">
        <f>F62-G62</f>
        <v>5.25</v>
      </c>
      <c r="C62" s="75">
        <f>G62-H62</f>
        <v>0.75</v>
      </c>
      <c r="D62" s="64">
        <f t="shared" si="9"/>
        <v>3.5</v>
      </c>
      <c r="E62" s="64">
        <f t="shared" si="10"/>
        <v>20</v>
      </c>
      <c r="F62" s="64">
        <f t="shared" si="11"/>
        <v>18.5</v>
      </c>
      <c r="G62" s="75">
        <f t="shared" si="12"/>
        <v>13.25</v>
      </c>
      <c r="H62" s="64">
        <f t="shared" si="13"/>
        <v>12.5</v>
      </c>
      <c r="I62" s="64">
        <f t="shared" si="14"/>
        <v>9</v>
      </c>
      <c r="J62" s="66" t="s">
        <v>174</v>
      </c>
      <c r="K62" s="67">
        <v>20</v>
      </c>
      <c r="L62" s="67">
        <v>12.5</v>
      </c>
      <c r="M62" s="67">
        <v>14</v>
      </c>
      <c r="N62" s="67">
        <v>20</v>
      </c>
      <c r="O62" s="67"/>
      <c r="P62" s="67">
        <v>12.5</v>
      </c>
      <c r="Q62" s="67">
        <v>9</v>
      </c>
      <c r="R62" s="67"/>
      <c r="S62" s="67"/>
      <c r="T62" s="67"/>
    </row>
    <row r="63" spans="1:20" x14ac:dyDescent="0.25">
      <c r="A63" s="64">
        <f t="shared" si="9"/>
        <v>7.5</v>
      </c>
      <c r="B63" s="64">
        <f t="shared" si="9"/>
        <v>9.5</v>
      </c>
      <c r="C63" s="64">
        <f t="shared" si="9"/>
        <v>4.25</v>
      </c>
      <c r="D63" s="64">
        <f t="shared" si="9"/>
        <v>5.75</v>
      </c>
      <c r="E63" s="64">
        <f t="shared" si="10"/>
        <v>62</v>
      </c>
      <c r="F63" s="64">
        <f t="shared" si="11"/>
        <v>54.5</v>
      </c>
      <c r="G63" s="75">
        <f t="shared" si="12"/>
        <v>45</v>
      </c>
      <c r="H63" s="64">
        <f t="shared" si="13"/>
        <v>40.75</v>
      </c>
      <c r="I63" s="64">
        <f t="shared" si="14"/>
        <v>35</v>
      </c>
      <c r="J63" s="66" t="s">
        <v>175</v>
      </c>
      <c r="K63" s="67">
        <v>35</v>
      </c>
      <c r="L63" s="67">
        <v>43</v>
      </c>
      <c r="M63" s="67">
        <v>57</v>
      </c>
      <c r="N63" s="67">
        <v>40</v>
      </c>
      <c r="O63" s="67"/>
      <c r="P63" s="67">
        <v>62</v>
      </c>
      <c r="Q63" s="67">
        <v>47</v>
      </c>
      <c r="R63" s="67"/>
      <c r="S63" s="67"/>
      <c r="T63" s="67"/>
    </row>
    <row r="64" spans="1:20" x14ac:dyDescent="0.25">
      <c r="A64" s="64">
        <f t="shared" si="9"/>
        <v>1</v>
      </c>
      <c r="B64" s="64">
        <f t="shared" si="9"/>
        <v>2</v>
      </c>
      <c r="C64" s="64">
        <f t="shared" si="9"/>
        <v>11</v>
      </c>
      <c r="D64" s="64">
        <f t="shared" si="9"/>
        <v>6</v>
      </c>
      <c r="E64" s="64">
        <f t="shared" si="10"/>
        <v>45</v>
      </c>
      <c r="F64" s="64">
        <f t="shared" si="11"/>
        <v>44</v>
      </c>
      <c r="G64" s="75">
        <f t="shared" si="12"/>
        <v>42</v>
      </c>
      <c r="H64" s="64">
        <f t="shared" si="13"/>
        <v>31</v>
      </c>
      <c r="I64" s="64">
        <f t="shared" si="14"/>
        <v>25</v>
      </c>
      <c r="J64" s="66" t="s">
        <v>176</v>
      </c>
      <c r="K64" s="67">
        <v>45</v>
      </c>
      <c r="L64" s="67">
        <v>44</v>
      </c>
      <c r="M64" s="67">
        <v>28</v>
      </c>
      <c r="N64" s="67">
        <v>40</v>
      </c>
      <c r="O64" s="67"/>
      <c r="P64" s="67">
        <v>25</v>
      </c>
      <c r="Q64" s="67">
        <v>44</v>
      </c>
      <c r="R64" s="67"/>
      <c r="S64" s="67"/>
      <c r="T64" s="67"/>
    </row>
    <row r="88" spans="1:20" x14ac:dyDescent="0.25">
      <c r="A88" s="69"/>
      <c r="B88" s="69"/>
      <c r="C88" s="69"/>
      <c r="D88" s="69"/>
      <c r="E88" s="69"/>
      <c r="F88" s="69"/>
      <c r="G88" s="69"/>
      <c r="H88" s="69"/>
      <c r="I88" s="69"/>
      <c r="J88" s="69"/>
      <c r="K88" s="69"/>
      <c r="L88" s="69"/>
      <c r="M88" s="69"/>
      <c r="N88" s="69"/>
      <c r="O88" s="69"/>
      <c r="P88" s="69"/>
      <c r="Q88" s="69"/>
      <c r="R88" s="69"/>
      <c r="S88" s="69"/>
      <c r="T88" s="69"/>
    </row>
    <row r="89" spans="1:20" x14ac:dyDescent="0.25">
      <c r="A89" s="63" t="s">
        <v>151</v>
      </c>
      <c r="B89" s="63" t="s">
        <v>152</v>
      </c>
      <c r="C89" s="63" t="s">
        <v>153</v>
      </c>
      <c r="D89" s="63" t="s">
        <v>154</v>
      </c>
      <c r="E89" s="63" t="s">
        <v>155</v>
      </c>
      <c r="F89" s="63" t="s">
        <v>156</v>
      </c>
      <c r="G89" s="63" t="s">
        <v>157</v>
      </c>
      <c r="H89" s="63" t="s">
        <v>158</v>
      </c>
      <c r="I89" s="63" t="s">
        <v>159</v>
      </c>
      <c r="K89" s="76" t="s">
        <v>160</v>
      </c>
      <c r="L89" s="76" t="s">
        <v>161</v>
      </c>
      <c r="M89" s="76" t="s">
        <v>162</v>
      </c>
      <c r="N89" s="76" t="s">
        <v>163</v>
      </c>
      <c r="O89" s="63" t="s">
        <v>164</v>
      </c>
      <c r="P89" s="76"/>
      <c r="Q89" s="63"/>
      <c r="R89" s="63">
        <v>8</v>
      </c>
      <c r="S89" s="63">
        <v>9</v>
      </c>
      <c r="T89" s="63">
        <v>10</v>
      </c>
    </row>
    <row r="90" spans="1:20" x14ac:dyDescent="0.25">
      <c r="A90" s="64">
        <f t="shared" si="9"/>
        <v>45</v>
      </c>
      <c r="B90" s="77">
        <f t="shared" ref="B90:B92" si="15">F90-G90</f>
        <v>2.3999999999999986</v>
      </c>
      <c r="C90" s="64">
        <f>G90-H90</f>
        <v>14.600000000000001</v>
      </c>
      <c r="D90" s="64">
        <f>H90-I90</f>
        <v>13</v>
      </c>
      <c r="E90" s="64">
        <f t="shared" si="10"/>
        <v>95</v>
      </c>
      <c r="F90" s="64">
        <f t="shared" si="11"/>
        <v>50</v>
      </c>
      <c r="G90" s="77">
        <f t="shared" ref="G90:G92" si="16">AVERAGE(K90:T90)</f>
        <v>47.6</v>
      </c>
      <c r="H90" s="64">
        <f t="shared" si="13"/>
        <v>33</v>
      </c>
      <c r="I90" s="64">
        <f t="shared" si="14"/>
        <v>20</v>
      </c>
      <c r="J90" s="66" t="s">
        <v>42</v>
      </c>
      <c r="K90" s="67">
        <v>50</v>
      </c>
      <c r="L90" s="67">
        <v>95</v>
      </c>
      <c r="M90" s="67">
        <v>33</v>
      </c>
      <c r="N90" s="67">
        <v>20</v>
      </c>
      <c r="O90" s="67">
        <v>40</v>
      </c>
      <c r="P90" s="67"/>
      <c r="Q90" s="67"/>
      <c r="R90" s="67"/>
      <c r="S90" s="67"/>
      <c r="T90" s="67"/>
    </row>
    <row r="91" spans="1:20" x14ac:dyDescent="0.25">
      <c r="A91" s="64">
        <f t="shared" si="9"/>
        <v>10</v>
      </c>
      <c r="B91" s="77">
        <f t="shared" si="15"/>
        <v>8.3999999999999986</v>
      </c>
      <c r="C91" s="64">
        <f t="shared" si="9"/>
        <v>1.6000000000000014</v>
      </c>
      <c r="D91" s="64">
        <f t="shared" si="9"/>
        <v>25</v>
      </c>
      <c r="E91" s="64">
        <f t="shared" si="10"/>
        <v>50</v>
      </c>
      <c r="F91" s="64">
        <f t="shared" si="11"/>
        <v>40</v>
      </c>
      <c r="G91" s="77">
        <f t="shared" si="16"/>
        <v>31.6</v>
      </c>
      <c r="H91" s="64">
        <f t="shared" si="13"/>
        <v>30</v>
      </c>
      <c r="I91" s="64">
        <f t="shared" si="14"/>
        <v>5</v>
      </c>
      <c r="J91" s="66" t="s">
        <v>177</v>
      </c>
      <c r="K91" s="67">
        <v>40</v>
      </c>
      <c r="L91" s="67">
        <v>5</v>
      </c>
      <c r="M91" s="67">
        <v>33</v>
      </c>
      <c r="N91" s="67">
        <v>50</v>
      </c>
      <c r="O91" s="67">
        <v>30</v>
      </c>
      <c r="P91" s="67"/>
      <c r="Q91" s="67"/>
      <c r="R91" s="67"/>
      <c r="S91" s="67"/>
      <c r="T91" s="67"/>
    </row>
    <row r="92" spans="1:20" x14ac:dyDescent="0.25">
      <c r="A92" s="64">
        <f t="shared" si="9"/>
        <v>3</v>
      </c>
      <c r="B92" s="77">
        <f t="shared" si="15"/>
        <v>9.3999999999999986</v>
      </c>
      <c r="C92" s="64">
        <f t="shared" si="9"/>
        <v>10.600000000000001</v>
      </c>
      <c r="D92" s="64">
        <f t="shared" si="9"/>
        <v>10</v>
      </c>
      <c r="E92" s="64">
        <f t="shared" si="10"/>
        <v>33</v>
      </c>
      <c r="F92" s="64">
        <f t="shared" si="11"/>
        <v>30</v>
      </c>
      <c r="G92" s="77">
        <f t="shared" si="16"/>
        <v>20.6</v>
      </c>
      <c r="H92" s="64">
        <f t="shared" si="13"/>
        <v>10</v>
      </c>
      <c r="I92" s="64">
        <f t="shared" si="14"/>
        <v>0</v>
      </c>
      <c r="J92" s="66" t="s">
        <v>178</v>
      </c>
      <c r="K92" s="67">
        <v>10</v>
      </c>
      <c r="L92" s="67">
        <v>0</v>
      </c>
      <c r="M92" s="67">
        <v>33</v>
      </c>
      <c r="N92" s="67">
        <v>30</v>
      </c>
      <c r="O92" s="67">
        <v>30</v>
      </c>
      <c r="P92" s="67"/>
      <c r="Q92" s="67"/>
      <c r="R92" s="67"/>
      <c r="S92" s="67"/>
      <c r="T92" s="67"/>
    </row>
    <row r="97" spans="14:15" x14ac:dyDescent="0.25">
      <c r="O97" s="67"/>
    </row>
    <row r="98" spans="14:15" x14ac:dyDescent="0.25">
      <c r="O98" s="67"/>
    </row>
    <row r="99" spans="14:15" x14ac:dyDescent="0.25">
      <c r="O99" s="67"/>
    </row>
    <row r="101" spans="14:15" x14ac:dyDescent="0.25">
      <c r="N101" s="68"/>
    </row>
    <row r="102" spans="14:15" x14ac:dyDescent="0.25">
      <c r="N102" s="68"/>
    </row>
    <row r="103" spans="14:15" x14ac:dyDescent="0.25">
      <c r="N103" s="68"/>
    </row>
    <row r="104" spans="14:15" x14ac:dyDescent="0.25">
      <c r="N104" s="68"/>
    </row>
    <row r="105" spans="14:15" x14ac:dyDescent="0.25">
      <c r="N105" s="68"/>
    </row>
    <row r="106" spans="14:15" x14ac:dyDescent="0.25">
      <c r="N106" s="68"/>
    </row>
    <row r="107" spans="14:15" x14ac:dyDescent="0.25">
      <c r="N107" s="68"/>
    </row>
    <row r="108" spans="14:15" x14ac:dyDescent="0.25">
      <c r="N108" s="68"/>
    </row>
    <row r="116" spans="1:20" x14ac:dyDescent="0.25">
      <c r="A116" s="69"/>
      <c r="B116" s="69"/>
      <c r="C116" s="69"/>
      <c r="D116" s="69"/>
      <c r="E116" s="69"/>
      <c r="F116" s="69"/>
      <c r="G116" s="69"/>
      <c r="H116" s="69"/>
      <c r="I116" s="69"/>
      <c r="J116" s="69"/>
      <c r="K116" s="69"/>
      <c r="L116" s="69"/>
      <c r="M116" s="69"/>
      <c r="N116" s="69"/>
      <c r="O116" s="69"/>
      <c r="P116" s="69"/>
      <c r="Q116" s="69"/>
      <c r="R116" s="69"/>
      <c r="S116" s="69"/>
      <c r="T116" s="69"/>
    </row>
    <row r="118" spans="1:20" x14ac:dyDescent="0.25">
      <c r="A118" s="70" t="s">
        <v>151</v>
      </c>
      <c r="B118" s="70" t="s">
        <v>152</v>
      </c>
      <c r="C118" s="70" t="s">
        <v>153</v>
      </c>
      <c r="D118" s="70" t="s">
        <v>154</v>
      </c>
      <c r="E118" s="70" t="s">
        <v>155</v>
      </c>
      <c r="F118" s="70" t="s">
        <v>156</v>
      </c>
      <c r="G118" s="70" t="s">
        <v>157</v>
      </c>
      <c r="H118" s="70" t="s">
        <v>158</v>
      </c>
      <c r="I118" s="70" t="s">
        <v>159</v>
      </c>
      <c r="K118" s="78" t="s">
        <v>160</v>
      </c>
      <c r="L118" s="78" t="s">
        <v>161</v>
      </c>
      <c r="M118" s="78" t="s">
        <v>162</v>
      </c>
      <c r="N118" s="78" t="s">
        <v>163</v>
      </c>
      <c r="O118" s="70" t="s">
        <v>164</v>
      </c>
      <c r="P118" s="70"/>
      <c r="Q118" s="70">
        <v>7</v>
      </c>
      <c r="R118" s="70">
        <v>8</v>
      </c>
      <c r="S118" s="70">
        <v>9</v>
      </c>
      <c r="T118" s="70">
        <v>10</v>
      </c>
    </row>
    <row r="119" spans="1:20" x14ac:dyDescent="0.25">
      <c r="A119" s="64">
        <f t="shared" ref="A119:D148" si="17">E119-F119</f>
        <v>12</v>
      </c>
      <c r="B119" s="64">
        <f>F119-G119</f>
        <v>7.3999999999999986</v>
      </c>
      <c r="C119" s="64">
        <f t="shared" si="17"/>
        <v>5.6000000000000014</v>
      </c>
      <c r="D119" s="64">
        <f t="shared" si="17"/>
        <v>10</v>
      </c>
      <c r="E119" s="64">
        <f t="shared" ref="E119:E150" si="18">MAX(K119:T119)</f>
        <v>45</v>
      </c>
      <c r="F119" s="64">
        <f t="shared" ref="F119:F150" si="19">_xlfn.QUARTILE.INC(K119:T119,3)</f>
        <v>33</v>
      </c>
      <c r="G119" s="65">
        <f t="shared" ref="G119:G150" si="20">AVERAGE(K119:T119)</f>
        <v>25.6</v>
      </c>
      <c r="H119" s="64">
        <f t="shared" ref="H119:H150" si="21">_xlfn.QUARTILE.INC(K119:T119,1)</f>
        <v>20</v>
      </c>
      <c r="I119" s="64">
        <f t="shared" ref="I119:I150" si="22">MIN(K119:T119)</f>
        <v>10</v>
      </c>
      <c r="J119" s="66" t="s">
        <v>51</v>
      </c>
      <c r="K119">
        <v>20</v>
      </c>
      <c r="L119">
        <v>33</v>
      </c>
      <c r="M119">
        <v>45</v>
      </c>
      <c r="N119">
        <v>10</v>
      </c>
      <c r="O119">
        <v>20</v>
      </c>
    </row>
    <row r="120" spans="1:20" x14ac:dyDescent="0.25">
      <c r="A120" s="64">
        <f t="shared" si="17"/>
        <v>3</v>
      </c>
      <c r="B120" s="64">
        <f t="shared" si="17"/>
        <v>13.399999999999999</v>
      </c>
      <c r="C120" s="64">
        <f t="shared" si="17"/>
        <v>6.6000000000000014</v>
      </c>
      <c r="D120" s="64">
        <f t="shared" si="17"/>
        <v>10</v>
      </c>
      <c r="E120" s="64">
        <f t="shared" si="18"/>
        <v>33</v>
      </c>
      <c r="F120" s="64">
        <f t="shared" si="19"/>
        <v>30</v>
      </c>
      <c r="G120" s="65">
        <f t="shared" si="20"/>
        <v>16.600000000000001</v>
      </c>
      <c r="H120" s="64">
        <f t="shared" si="21"/>
        <v>10</v>
      </c>
      <c r="I120" s="64">
        <f t="shared" si="22"/>
        <v>0</v>
      </c>
      <c r="J120" s="66" t="s">
        <v>53</v>
      </c>
      <c r="K120">
        <v>10</v>
      </c>
      <c r="L120">
        <v>33</v>
      </c>
      <c r="M120">
        <v>10</v>
      </c>
      <c r="N120">
        <v>0</v>
      </c>
      <c r="O120">
        <v>30</v>
      </c>
    </row>
    <row r="121" spans="1:20" x14ac:dyDescent="0.25">
      <c r="A121" s="64">
        <f t="shared" si="17"/>
        <v>20</v>
      </c>
      <c r="B121" s="64">
        <f t="shared" si="17"/>
        <v>12.200000000000003</v>
      </c>
      <c r="C121" s="64">
        <f t="shared" si="17"/>
        <v>12.799999999999997</v>
      </c>
      <c r="D121" s="64">
        <f t="shared" si="17"/>
        <v>11</v>
      </c>
      <c r="E121" s="64">
        <f t="shared" si="18"/>
        <v>90</v>
      </c>
      <c r="F121" s="64">
        <f t="shared" si="19"/>
        <v>70</v>
      </c>
      <c r="G121" s="65">
        <f t="shared" si="20"/>
        <v>57.8</v>
      </c>
      <c r="H121" s="64">
        <f t="shared" si="21"/>
        <v>45</v>
      </c>
      <c r="I121" s="64">
        <f t="shared" si="22"/>
        <v>34</v>
      </c>
      <c r="J121" s="66" t="s">
        <v>179</v>
      </c>
      <c r="K121">
        <v>70</v>
      </c>
      <c r="L121">
        <v>34</v>
      </c>
      <c r="M121">
        <v>45</v>
      </c>
      <c r="N121">
        <v>90</v>
      </c>
      <c r="O121">
        <v>50</v>
      </c>
    </row>
    <row r="122" spans="1:20" x14ac:dyDescent="0.25">
      <c r="A122" s="71"/>
      <c r="B122" s="71"/>
      <c r="C122" s="71"/>
      <c r="D122" s="71"/>
      <c r="E122" s="71"/>
      <c r="F122" s="71"/>
      <c r="G122" s="71"/>
      <c r="H122" s="71"/>
      <c r="I122" s="71"/>
      <c r="J122" s="72"/>
    </row>
    <row r="123" spans="1:20" x14ac:dyDescent="0.25">
      <c r="J123" s="73"/>
    </row>
    <row r="134" spans="14:17" x14ac:dyDescent="0.25">
      <c r="N134" s="68"/>
      <c r="Q134" s="79"/>
    </row>
    <row r="135" spans="14:17" x14ac:dyDescent="0.25">
      <c r="N135" s="68"/>
      <c r="Q135" s="79"/>
    </row>
    <row r="136" spans="14:17" x14ac:dyDescent="0.25">
      <c r="N136" s="68"/>
      <c r="Q136" s="79"/>
    </row>
    <row r="145" spans="1:20" x14ac:dyDescent="0.25">
      <c r="A145" s="69"/>
      <c r="B145" s="69"/>
      <c r="C145" s="69"/>
      <c r="D145" s="69"/>
      <c r="E145" s="69"/>
      <c r="F145" s="69"/>
      <c r="G145" s="69"/>
      <c r="H145" s="69"/>
      <c r="I145" s="69"/>
      <c r="J145" s="69"/>
      <c r="K145" s="69"/>
      <c r="L145" s="69"/>
      <c r="M145" s="69"/>
      <c r="N145" s="69"/>
      <c r="O145" s="69"/>
      <c r="P145" s="69"/>
      <c r="Q145" s="69"/>
      <c r="R145" s="69"/>
      <c r="S145" s="69"/>
      <c r="T145" s="69"/>
    </row>
    <row r="147" spans="1:20" x14ac:dyDescent="0.25">
      <c r="A147" s="74" t="s">
        <v>151</v>
      </c>
      <c r="B147" s="74" t="s">
        <v>152</v>
      </c>
      <c r="C147" s="74" t="s">
        <v>153</v>
      </c>
      <c r="D147" s="74" t="s">
        <v>154</v>
      </c>
      <c r="E147" s="74" t="s">
        <v>155</v>
      </c>
      <c r="F147" s="74" t="s">
        <v>156</v>
      </c>
      <c r="G147" s="74" t="s">
        <v>157</v>
      </c>
      <c r="H147" s="74" t="s">
        <v>158</v>
      </c>
      <c r="I147" s="74" t="s">
        <v>159</v>
      </c>
      <c r="K147" s="80" t="s">
        <v>160</v>
      </c>
      <c r="L147" s="80" t="s">
        <v>161</v>
      </c>
      <c r="M147" s="80" t="s">
        <v>162</v>
      </c>
      <c r="N147" s="80" t="s">
        <v>163</v>
      </c>
      <c r="O147" s="74" t="s">
        <v>164</v>
      </c>
      <c r="P147" s="80"/>
      <c r="Q147" s="74"/>
      <c r="R147" s="74">
        <v>8</v>
      </c>
      <c r="S147" s="74">
        <v>9</v>
      </c>
      <c r="T147" s="74">
        <v>10</v>
      </c>
    </row>
    <row r="148" spans="1:20" x14ac:dyDescent="0.25">
      <c r="A148" s="64">
        <f t="shared" si="17"/>
        <v>10</v>
      </c>
      <c r="B148" s="64">
        <f t="shared" ref="A148:D150" si="23">F148-G148</f>
        <v>4</v>
      </c>
      <c r="C148" s="64">
        <f t="shared" si="23"/>
        <v>6</v>
      </c>
      <c r="D148" s="64">
        <f t="shared" si="23"/>
        <v>0</v>
      </c>
      <c r="E148" s="64">
        <f t="shared" si="18"/>
        <v>30</v>
      </c>
      <c r="F148" s="64">
        <f t="shared" si="19"/>
        <v>20</v>
      </c>
      <c r="G148" s="65">
        <f t="shared" si="20"/>
        <v>16</v>
      </c>
      <c r="H148" s="64">
        <f t="shared" si="21"/>
        <v>10</v>
      </c>
      <c r="I148" s="64">
        <f t="shared" si="22"/>
        <v>10</v>
      </c>
      <c r="J148" s="66" t="s">
        <v>180</v>
      </c>
      <c r="K148" s="67">
        <v>10</v>
      </c>
      <c r="L148" s="67">
        <v>20</v>
      </c>
      <c r="M148" s="67">
        <v>10</v>
      </c>
      <c r="N148" s="67">
        <v>10</v>
      </c>
      <c r="O148" s="67">
        <v>30</v>
      </c>
      <c r="P148" s="67"/>
      <c r="Q148" s="67"/>
      <c r="R148" s="67"/>
      <c r="S148" s="67"/>
      <c r="T148" s="67"/>
    </row>
    <row r="149" spans="1:20" x14ac:dyDescent="0.25">
      <c r="A149" s="64">
        <f t="shared" si="23"/>
        <v>0</v>
      </c>
      <c r="B149" s="64">
        <f t="shared" si="23"/>
        <v>13</v>
      </c>
      <c r="C149" s="64">
        <f t="shared" si="23"/>
        <v>7</v>
      </c>
      <c r="D149" s="64">
        <f t="shared" si="23"/>
        <v>10</v>
      </c>
      <c r="E149" s="64">
        <f t="shared" si="18"/>
        <v>50</v>
      </c>
      <c r="F149" s="64">
        <f t="shared" si="19"/>
        <v>50</v>
      </c>
      <c r="G149" s="65">
        <f t="shared" si="20"/>
        <v>37</v>
      </c>
      <c r="H149" s="64">
        <f t="shared" si="21"/>
        <v>30</v>
      </c>
      <c r="I149" s="64">
        <f t="shared" si="22"/>
        <v>20</v>
      </c>
      <c r="J149" s="66" t="s">
        <v>63</v>
      </c>
      <c r="K149" s="67">
        <v>35</v>
      </c>
      <c r="L149" s="67">
        <v>20</v>
      </c>
      <c r="M149" s="67">
        <v>30</v>
      </c>
      <c r="N149" s="67">
        <v>50</v>
      </c>
      <c r="O149" s="67">
        <v>50</v>
      </c>
      <c r="P149" s="67"/>
      <c r="Q149" s="67"/>
      <c r="R149" s="67"/>
      <c r="S149" s="67"/>
      <c r="T149" s="67"/>
    </row>
    <row r="150" spans="1:20" x14ac:dyDescent="0.25">
      <c r="A150" s="64">
        <f t="shared" si="23"/>
        <v>0</v>
      </c>
      <c r="B150" s="64">
        <f t="shared" si="23"/>
        <v>13</v>
      </c>
      <c r="C150" s="64">
        <f t="shared" si="23"/>
        <v>7</v>
      </c>
      <c r="D150" s="64">
        <f t="shared" si="23"/>
        <v>20</v>
      </c>
      <c r="E150" s="64">
        <f t="shared" si="18"/>
        <v>60</v>
      </c>
      <c r="F150" s="64">
        <f t="shared" si="19"/>
        <v>60</v>
      </c>
      <c r="G150" s="65">
        <f t="shared" si="20"/>
        <v>47</v>
      </c>
      <c r="H150" s="64">
        <f t="shared" si="21"/>
        <v>40</v>
      </c>
      <c r="I150" s="64">
        <f t="shared" si="22"/>
        <v>20</v>
      </c>
      <c r="J150" s="66" t="s">
        <v>65</v>
      </c>
      <c r="K150" s="67">
        <v>55</v>
      </c>
      <c r="L150" s="67">
        <v>60</v>
      </c>
      <c r="M150" s="67">
        <v>60</v>
      </c>
      <c r="N150" s="67">
        <v>40</v>
      </c>
      <c r="O150" s="67">
        <v>20</v>
      </c>
      <c r="P150" s="67"/>
      <c r="Q150" s="67"/>
      <c r="R150" s="67"/>
      <c r="S150" s="67"/>
      <c r="T150" s="67"/>
    </row>
  </sheetData>
  <printOptions gridLines="1" gridLinesSet="0"/>
  <pageMargins left="0.7" right="0.7" top="0.78740157500000008" bottom="0.78740157500000008" header="0.5" footer="0.5"/>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
  </sheetPr>
  <dimension ref="A1:N30"/>
  <sheetViews>
    <sheetView workbookViewId="0">
      <selection activeCell="E8" sqref="E8"/>
    </sheetView>
  </sheetViews>
  <sheetFormatPr baseColWidth="10" defaultColWidth="0" defaultRowHeight="15" zeroHeight="1" x14ac:dyDescent="0.25"/>
  <cols>
    <col min="1" max="2" width="11.42578125" customWidth="1"/>
    <col min="3" max="3" width="29.85546875" style="81" customWidth="1"/>
    <col min="4" max="4" width="27.7109375" style="82" customWidth="1"/>
    <col min="5" max="5" width="15.42578125" style="82" customWidth="1"/>
    <col min="6" max="6" width="11.42578125" customWidth="1"/>
    <col min="7" max="14" width="0" hidden="1" customWidth="1"/>
    <col min="15" max="16384" width="11.42578125" hidden="1"/>
  </cols>
  <sheetData>
    <row r="1" spans="1:14" ht="15" customHeight="1" x14ac:dyDescent="0.25">
      <c r="B1" s="83"/>
      <c r="C1" s="84" t="s">
        <v>181</v>
      </c>
      <c r="D1" s="85" t="s">
        <v>182</v>
      </c>
      <c r="E1" s="85" t="s">
        <v>37</v>
      </c>
      <c r="F1" s="108"/>
      <c r="G1" s="108"/>
      <c r="H1" s="108"/>
      <c r="I1" s="108"/>
      <c r="J1" s="108"/>
      <c r="K1" s="108"/>
      <c r="L1" s="108"/>
      <c r="M1" s="108"/>
      <c r="N1" s="108"/>
    </row>
    <row r="2" spans="1:14" ht="45" customHeight="1" x14ac:dyDescent="0.25">
      <c r="A2" s="143" t="s">
        <v>183</v>
      </c>
      <c r="B2" s="142" t="s">
        <v>184</v>
      </c>
      <c r="C2" s="86" t="s">
        <v>41</v>
      </c>
      <c r="D2" s="87" t="s">
        <v>185</v>
      </c>
      <c r="E2" s="88" t="str">
        <f>"0-" &amp; ROUND((Gewichtung!G3/SUM(Gewichtung!G2:G4))*100,0)</f>
        <v>0-41</v>
      </c>
      <c r="F2" s="123">
        <f t="shared" ref="F2:F9" si="0">VALUE(RIGHT(E2,LEN(E2)-FIND("-",E2)))</f>
        <v>41</v>
      </c>
      <c r="G2" s="117"/>
      <c r="H2" s="108"/>
      <c r="I2" s="108"/>
      <c r="J2" s="108"/>
      <c r="K2" s="108"/>
      <c r="L2" s="108"/>
      <c r="M2" s="108"/>
      <c r="N2" s="108"/>
    </row>
    <row r="3" spans="1:14" ht="45" x14ac:dyDescent="0.25">
      <c r="A3" s="144"/>
      <c r="B3" s="142"/>
      <c r="C3" s="89" t="s">
        <v>43</v>
      </c>
      <c r="D3" s="90" t="s">
        <v>186</v>
      </c>
      <c r="E3" s="91" t="str">
        <f>"0-" &amp; ROUND((Gewichtung!G2/SUM(Gewichtung!G2:G4))*100,0)</f>
        <v>0-37</v>
      </c>
      <c r="F3" s="123">
        <f t="shared" si="0"/>
        <v>37</v>
      </c>
      <c r="G3" s="108"/>
      <c r="H3" s="108"/>
      <c r="I3" s="108"/>
      <c r="J3" s="108"/>
      <c r="K3" s="108"/>
      <c r="L3" s="108"/>
      <c r="M3" s="108"/>
      <c r="N3" s="108"/>
    </row>
    <row r="4" spans="1:14" ht="60" x14ac:dyDescent="0.25">
      <c r="A4" s="144"/>
      <c r="B4" s="142"/>
      <c r="C4" s="89" t="s">
        <v>60</v>
      </c>
      <c r="D4" s="90" t="s">
        <v>187</v>
      </c>
      <c r="E4" s="91" t="str">
        <f>"0-" &amp; ROUND((Gewichtung!G63/SUM(Gewichtung!G62:G64))*100,0)</f>
        <v>0-45</v>
      </c>
      <c r="F4" s="123">
        <f t="shared" si="0"/>
        <v>45</v>
      </c>
      <c r="G4" s="108"/>
      <c r="H4" s="108"/>
      <c r="I4" s="108"/>
      <c r="J4" s="108"/>
      <c r="K4" s="108"/>
      <c r="L4" s="108"/>
      <c r="M4" s="108"/>
      <c r="N4" s="108"/>
    </row>
    <row r="5" spans="1:14" ht="60" x14ac:dyDescent="0.25">
      <c r="A5" s="144"/>
      <c r="B5" s="142"/>
      <c r="C5" s="89" t="s">
        <v>62</v>
      </c>
      <c r="D5" s="90" t="s">
        <v>188</v>
      </c>
      <c r="E5" s="91" t="str">
        <f>"0-" &amp; ROUND((Gewichtung!G64/SUM(Gewichtung!G62:G64))*100,0)</f>
        <v>0-42</v>
      </c>
      <c r="F5" s="123">
        <f t="shared" si="0"/>
        <v>42</v>
      </c>
      <c r="G5" s="108"/>
      <c r="H5" s="108"/>
      <c r="I5" s="108"/>
      <c r="J5" s="108"/>
      <c r="K5" s="108"/>
      <c r="L5" s="108"/>
      <c r="M5" s="108"/>
      <c r="N5" s="108"/>
    </row>
    <row r="6" spans="1:14" ht="30" x14ac:dyDescent="0.25">
      <c r="A6" s="144"/>
      <c r="B6" s="142"/>
      <c r="C6" s="89" t="s">
        <v>45</v>
      </c>
      <c r="D6" s="90" t="s">
        <v>189</v>
      </c>
      <c r="E6" s="91" t="str">
        <f>"0-" &amp; ROUND((Gewichtung!G4/SUM(Gewichtung!G2:G4))*100,0)</f>
        <v>0-23</v>
      </c>
      <c r="F6" s="123">
        <f t="shared" si="0"/>
        <v>23</v>
      </c>
      <c r="G6" s="108"/>
      <c r="H6" s="108"/>
      <c r="I6" s="108"/>
      <c r="J6" s="108"/>
      <c r="K6" s="108"/>
      <c r="L6" s="108"/>
      <c r="M6" s="108"/>
      <c r="N6" s="108"/>
    </row>
    <row r="7" spans="1:14" ht="30" x14ac:dyDescent="0.25">
      <c r="A7" s="144"/>
      <c r="B7" s="142"/>
      <c r="C7" s="89" t="s">
        <v>52</v>
      </c>
      <c r="D7" s="90" t="s">
        <v>190</v>
      </c>
      <c r="E7" s="91" t="str">
        <f>"0-" &amp; ROUND((Gewichtung!G35/SUM(Gewichtung!G31:G35))*100,0)</f>
        <v>0-23</v>
      </c>
      <c r="F7" s="123">
        <f t="shared" si="0"/>
        <v>23</v>
      </c>
      <c r="G7" s="108"/>
      <c r="H7" s="108"/>
      <c r="I7" s="108"/>
      <c r="J7" s="108"/>
      <c r="K7" s="108"/>
      <c r="L7" s="108"/>
      <c r="M7" s="108"/>
      <c r="N7" s="108"/>
    </row>
    <row r="8" spans="1:14" ht="75" x14ac:dyDescent="0.25">
      <c r="A8" s="144"/>
      <c r="B8" s="142"/>
      <c r="C8" s="89" t="s">
        <v>54</v>
      </c>
      <c r="D8" s="90" t="s">
        <v>191</v>
      </c>
      <c r="E8" s="91" t="str">
        <f>"0-" &amp; ROUND((Gewichtung!G34/SUM(Gewichtung!G31:G35))*100,0)</f>
        <v>0-19</v>
      </c>
      <c r="F8" s="123">
        <f t="shared" si="0"/>
        <v>19</v>
      </c>
      <c r="G8" s="108"/>
      <c r="H8" s="108"/>
      <c r="I8" s="108"/>
      <c r="J8" s="108"/>
      <c r="K8" s="108"/>
      <c r="L8" s="108"/>
      <c r="M8" s="108"/>
      <c r="N8" s="108"/>
    </row>
    <row r="9" spans="1:14" ht="30" x14ac:dyDescent="0.25">
      <c r="A9" s="144"/>
      <c r="B9" s="142"/>
      <c r="C9" s="89" t="s">
        <v>50</v>
      </c>
      <c r="D9" s="90" t="s">
        <v>192</v>
      </c>
      <c r="E9" s="91" t="str">
        <f>"0-" &amp; ROUND((Gewichtung!G31/SUM(Gewichtung!G31:G35))*100,0)</f>
        <v>0-29</v>
      </c>
      <c r="F9" s="123">
        <f t="shared" si="0"/>
        <v>29</v>
      </c>
      <c r="G9" s="108"/>
      <c r="H9" s="108"/>
      <c r="I9" s="108"/>
      <c r="J9" s="108"/>
      <c r="K9" s="108"/>
      <c r="L9" s="108"/>
      <c r="M9" s="108"/>
      <c r="N9" s="108"/>
    </row>
    <row r="10" spans="1:14" x14ac:dyDescent="0.25">
      <c r="A10" s="144"/>
      <c r="B10" s="92"/>
      <c r="C10" s="93"/>
      <c r="D10" s="94"/>
      <c r="E10" s="93"/>
      <c r="F10" s="123"/>
      <c r="G10" s="108"/>
      <c r="H10" s="108"/>
      <c r="I10" s="108"/>
      <c r="J10" s="108"/>
      <c r="K10" s="108"/>
      <c r="L10" s="108"/>
      <c r="M10" s="108"/>
      <c r="N10" s="108"/>
    </row>
    <row r="11" spans="1:14" ht="45" customHeight="1" x14ac:dyDescent="0.25">
      <c r="A11" s="144"/>
      <c r="B11" s="142" t="s">
        <v>193</v>
      </c>
      <c r="C11" s="81" t="s">
        <v>64</v>
      </c>
      <c r="D11" s="90" t="s">
        <v>194</v>
      </c>
      <c r="E11" s="91">
        <f>ROUND((Gewichtung!G62/SUM(Gewichtung!G62:G64))*100,0)</f>
        <v>13</v>
      </c>
      <c r="F11" s="123">
        <f t="shared" ref="F11:F13" si="1">E11</f>
        <v>13</v>
      </c>
      <c r="G11" s="108"/>
      <c r="H11" s="108"/>
      <c r="I11" s="108"/>
      <c r="J11" s="108"/>
      <c r="K11" s="108"/>
      <c r="L11" s="108"/>
      <c r="M11" s="108"/>
      <c r="N11" s="108"/>
    </row>
    <row r="12" spans="1:14" ht="60" x14ac:dyDescent="0.25">
      <c r="A12" s="144"/>
      <c r="B12" s="142"/>
      <c r="C12" s="89" t="s">
        <v>56</v>
      </c>
      <c r="D12" s="90" t="s">
        <v>195</v>
      </c>
      <c r="E12" s="95">
        <f>ROUND((Gewichtung!G32/SUM(Gewichtung!G31:G35))*100,0)</f>
        <v>14</v>
      </c>
      <c r="F12" s="123">
        <f t="shared" si="1"/>
        <v>14</v>
      </c>
      <c r="G12" s="108"/>
      <c r="H12" s="108"/>
      <c r="I12" s="108"/>
      <c r="J12" s="108"/>
      <c r="K12" s="108"/>
      <c r="L12" s="108"/>
      <c r="M12" s="108"/>
      <c r="N12" s="108"/>
    </row>
    <row r="13" spans="1:14" ht="45" x14ac:dyDescent="0.25">
      <c r="A13" s="145"/>
      <c r="B13" s="142"/>
      <c r="C13" s="89" t="s">
        <v>57</v>
      </c>
      <c r="D13" s="90" t="s">
        <v>196</v>
      </c>
      <c r="E13" s="95">
        <f>ROUND((Gewichtung!G33/SUM(Gewichtung!G31:G35))*100,0)</f>
        <v>14</v>
      </c>
      <c r="F13" s="123">
        <f t="shared" si="1"/>
        <v>14</v>
      </c>
      <c r="G13" s="108"/>
      <c r="H13" s="108"/>
      <c r="I13" s="108"/>
      <c r="J13" s="108"/>
      <c r="K13" s="108"/>
      <c r="L13" s="108"/>
      <c r="M13" s="108"/>
      <c r="N13" s="108"/>
    </row>
    <row r="14" spans="1:14" x14ac:dyDescent="0.25">
      <c r="A14" s="108"/>
      <c r="B14" s="118"/>
      <c r="C14" s="119"/>
      <c r="D14" s="120"/>
      <c r="E14" s="120"/>
      <c r="F14" s="117"/>
      <c r="G14" s="108"/>
      <c r="H14" s="108"/>
      <c r="I14" s="108"/>
      <c r="J14" s="108"/>
      <c r="K14" s="108"/>
    </row>
    <row r="15" spans="1:14" hidden="1" x14ac:dyDescent="0.25">
      <c r="A15" s="108"/>
      <c r="B15" s="121"/>
      <c r="C15" s="119"/>
      <c r="D15" s="122"/>
      <c r="E15" s="119"/>
      <c r="F15" s="117"/>
      <c r="G15" s="108"/>
      <c r="H15" s="108"/>
      <c r="I15" s="108"/>
      <c r="J15" s="108"/>
      <c r="K15" s="108"/>
    </row>
    <row r="16" spans="1:14" hidden="1" x14ac:dyDescent="0.25">
      <c r="A16" s="108"/>
      <c r="B16" s="121"/>
      <c r="C16" s="119"/>
      <c r="D16" s="122"/>
      <c r="E16" s="119"/>
      <c r="F16" s="117"/>
      <c r="G16" s="108"/>
      <c r="H16" s="108"/>
      <c r="I16" s="108"/>
      <c r="J16" s="108"/>
      <c r="K16" s="108"/>
    </row>
    <row r="17" spans="1:11" hidden="1" x14ac:dyDescent="0.25">
      <c r="A17" s="108"/>
      <c r="B17" s="121"/>
      <c r="C17" s="119"/>
      <c r="D17" s="122"/>
      <c r="E17" s="119"/>
      <c r="F17" s="117"/>
      <c r="G17" s="108"/>
      <c r="H17" s="108"/>
      <c r="I17" s="108"/>
      <c r="J17" s="108"/>
      <c r="K17" s="108"/>
    </row>
    <row r="18" spans="1:11" hidden="1" x14ac:dyDescent="0.25">
      <c r="A18" s="108"/>
      <c r="B18" s="121"/>
      <c r="C18" s="119"/>
      <c r="D18" s="122"/>
      <c r="E18" s="119"/>
      <c r="F18" s="117"/>
      <c r="G18" s="108"/>
      <c r="H18" s="108"/>
      <c r="I18" s="108"/>
      <c r="J18" s="108"/>
      <c r="K18" s="108"/>
    </row>
    <row r="19" spans="1:11" hidden="1" x14ac:dyDescent="0.25">
      <c r="A19" s="108"/>
      <c r="B19" s="121"/>
      <c r="C19" s="119"/>
      <c r="D19" s="122"/>
      <c r="E19" s="119"/>
      <c r="F19" s="117"/>
      <c r="G19" s="108"/>
      <c r="H19" s="108"/>
      <c r="I19" s="108"/>
      <c r="J19" s="108"/>
      <c r="K19" s="108"/>
    </row>
    <row r="20" spans="1:11" hidden="1" x14ac:dyDescent="0.25">
      <c r="A20" s="108"/>
      <c r="B20" s="121"/>
      <c r="C20" s="119"/>
      <c r="D20" s="122"/>
      <c r="E20" s="119"/>
      <c r="F20" s="117"/>
      <c r="G20" s="108"/>
      <c r="H20" s="108"/>
      <c r="I20" s="108"/>
      <c r="J20" s="108"/>
      <c r="K20" s="108"/>
    </row>
    <row r="21" spans="1:11" hidden="1" x14ac:dyDescent="0.25">
      <c r="A21" s="108"/>
      <c r="B21" s="121"/>
      <c r="C21" s="119"/>
      <c r="D21" s="122"/>
      <c r="E21" s="119"/>
      <c r="F21" s="117"/>
      <c r="G21" s="108"/>
      <c r="H21" s="108"/>
      <c r="I21" s="108"/>
      <c r="J21" s="108"/>
      <c r="K21" s="108"/>
    </row>
    <row r="22" spans="1:11" hidden="1" x14ac:dyDescent="0.25">
      <c r="A22" s="108"/>
      <c r="B22" s="121"/>
      <c r="C22" s="119"/>
      <c r="D22" s="122"/>
      <c r="E22" s="119"/>
      <c r="F22" s="117"/>
      <c r="G22" s="108"/>
      <c r="H22" s="108"/>
      <c r="I22" s="108"/>
      <c r="J22" s="108"/>
      <c r="K22" s="108"/>
    </row>
    <row r="23" spans="1:11" hidden="1" x14ac:dyDescent="0.25">
      <c r="A23" s="108"/>
      <c r="B23" s="121"/>
      <c r="C23" s="119"/>
      <c r="D23" s="122"/>
      <c r="E23" s="119"/>
      <c r="F23" s="117"/>
      <c r="G23" s="108"/>
      <c r="H23" s="108"/>
      <c r="I23" s="108"/>
      <c r="J23" s="108"/>
      <c r="K23" s="108"/>
    </row>
    <row r="24" spans="1:11" hidden="1" x14ac:dyDescent="0.25">
      <c r="A24" s="108"/>
      <c r="B24" s="108"/>
      <c r="C24" s="119"/>
      <c r="D24" s="122"/>
      <c r="E24" s="122"/>
      <c r="F24" s="108"/>
      <c r="G24" s="108"/>
      <c r="H24" s="108"/>
      <c r="I24" s="108"/>
      <c r="J24" s="108"/>
      <c r="K24" s="108"/>
    </row>
    <row r="25" spans="1:11" hidden="1" x14ac:dyDescent="0.25">
      <c r="A25" s="108"/>
      <c r="B25" s="108"/>
      <c r="C25" s="119"/>
      <c r="D25" s="122"/>
      <c r="E25" s="122"/>
      <c r="F25" s="108"/>
      <c r="G25" s="108"/>
      <c r="H25" s="108"/>
      <c r="I25" s="108"/>
      <c r="J25" s="108"/>
      <c r="K25" s="108"/>
    </row>
    <row r="26" spans="1:11" hidden="1" x14ac:dyDescent="0.25">
      <c r="A26" s="108"/>
      <c r="B26" s="108"/>
      <c r="C26" s="119"/>
      <c r="D26" s="122"/>
      <c r="E26" s="122"/>
      <c r="F26" s="108"/>
      <c r="G26" s="108"/>
      <c r="H26" s="108"/>
      <c r="I26" s="108"/>
      <c r="J26" s="108"/>
      <c r="K26" s="108"/>
    </row>
    <row r="27" spans="1:11" hidden="1" x14ac:dyDescent="0.25">
      <c r="A27" s="108"/>
      <c r="B27" s="108"/>
      <c r="C27" s="119"/>
      <c r="D27" s="122"/>
      <c r="E27" s="122"/>
      <c r="F27" s="108"/>
      <c r="G27" s="108"/>
      <c r="H27" s="108"/>
      <c r="I27" s="108"/>
      <c r="J27" s="108"/>
      <c r="K27" s="108"/>
    </row>
    <row r="28" spans="1:11" hidden="1" x14ac:dyDescent="0.25">
      <c r="A28" s="108"/>
      <c r="B28" s="108"/>
      <c r="C28" s="119"/>
      <c r="D28" s="122"/>
      <c r="E28" s="122"/>
      <c r="F28" s="108"/>
      <c r="G28" s="108"/>
      <c r="H28" s="108"/>
      <c r="I28" s="108"/>
      <c r="J28" s="108"/>
      <c r="K28" s="108"/>
    </row>
    <row r="29" spans="1:11" hidden="1" x14ac:dyDescent="0.25">
      <c r="A29" s="108"/>
      <c r="B29" s="108"/>
      <c r="C29" s="119"/>
      <c r="D29" s="122"/>
      <c r="E29" s="122"/>
      <c r="F29" s="108"/>
      <c r="G29" s="108"/>
      <c r="H29" s="108"/>
      <c r="I29" s="108"/>
      <c r="J29" s="108"/>
      <c r="K29" s="108"/>
    </row>
    <row r="30" spans="1:11" hidden="1" x14ac:dyDescent="0.25">
      <c r="A30" s="108"/>
      <c r="B30" s="108"/>
      <c r="C30" s="119"/>
      <c r="D30" s="122"/>
      <c r="E30" s="122"/>
      <c r="F30" s="108"/>
      <c r="G30" s="108"/>
      <c r="H30" s="108"/>
      <c r="I30" s="108"/>
      <c r="J30" s="108"/>
      <c r="K30" s="108"/>
    </row>
  </sheetData>
  <mergeCells count="3">
    <mergeCell ref="B2:B9"/>
    <mergeCell ref="A2:A13"/>
    <mergeCell ref="B11:B13"/>
  </mergeCells>
  <printOptions gridLines="1"/>
  <pageMargins left="0.7" right="0.7" top="0.78740157500000008" bottom="0.78740157500000008" header="0.5" footer="0.5"/>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4"/>
  <sheetViews>
    <sheetView workbookViewId="0">
      <pane ySplit="1" topLeftCell="A1068" activePane="bottomLeft" state="frozen"/>
      <selection activeCell="E8" sqref="E8"/>
      <selection pane="bottomLeft" activeCell="E8" sqref="E8"/>
    </sheetView>
  </sheetViews>
  <sheetFormatPr baseColWidth="10" defaultRowHeight="15" x14ac:dyDescent="0.25"/>
  <cols>
    <col min="2" max="2" width="33.5703125" bestFit="1" customWidth="1"/>
    <col min="3" max="3" width="12.5703125" style="96" bestFit="1" customWidth="1"/>
    <col min="4" max="4" width="24" bestFit="1" customWidth="1"/>
    <col min="5" max="5" width="18.28515625" bestFit="1" customWidth="1"/>
    <col min="6" max="6" width="15" bestFit="1" customWidth="1"/>
    <col min="7" max="7" width="11.42578125" style="96"/>
    <col min="8" max="8" width="20.28515625" bestFit="1" customWidth="1"/>
    <col min="9" max="9" width="13.42578125" bestFit="1" customWidth="1"/>
    <col min="10" max="10" width="13.85546875" bestFit="1" customWidth="1"/>
    <col min="11" max="11" width="14.42578125" style="96" bestFit="1" customWidth="1"/>
    <col min="12" max="12" width="8.7109375" bestFit="1" customWidth="1"/>
    <col min="13" max="13" width="11.7109375" bestFit="1" customWidth="1"/>
    <col min="14" max="14" width="24.28515625" bestFit="1" customWidth="1"/>
  </cols>
  <sheetData>
    <row r="1" spans="1:15" s="97" customFormat="1" ht="15.75" x14ac:dyDescent="0.25">
      <c r="A1" s="98"/>
      <c r="B1" s="99" t="s">
        <v>197</v>
      </c>
      <c r="C1" s="100" t="s">
        <v>198</v>
      </c>
      <c r="D1" s="101" t="s">
        <v>42</v>
      </c>
      <c r="E1" s="101" t="s">
        <v>44</v>
      </c>
      <c r="F1" s="102" t="s">
        <v>46</v>
      </c>
      <c r="G1" s="100" t="s">
        <v>199</v>
      </c>
      <c r="H1" s="101" t="s">
        <v>51</v>
      </c>
      <c r="I1" s="101" t="s">
        <v>53</v>
      </c>
      <c r="J1" s="102" t="s">
        <v>55</v>
      </c>
      <c r="K1" s="100" t="s">
        <v>200</v>
      </c>
      <c r="L1" s="101" t="s">
        <v>61</v>
      </c>
      <c r="M1" s="102" t="s">
        <v>63</v>
      </c>
      <c r="N1" s="103" t="s">
        <v>65</v>
      </c>
    </row>
    <row r="2" spans="1:15" x14ac:dyDescent="0.25">
      <c r="B2" s="104" t="s">
        <v>308</v>
      </c>
      <c r="C2" s="105">
        <v>31.852000000000004</v>
      </c>
      <c r="D2" s="68">
        <v>22.372000000000003</v>
      </c>
      <c r="E2" s="68">
        <v>9.48</v>
      </c>
      <c r="F2" s="106">
        <v>0</v>
      </c>
      <c r="G2" s="105">
        <v>21.791999999999998</v>
      </c>
      <c r="H2" s="68">
        <v>6.9120000000000008</v>
      </c>
      <c r="I2" s="68">
        <v>3.32</v>
      </c>
      <c r="J2" s="106">
        <v>11.559999999999999</v>
      </c>
      <c r="K2" s="105">
        <v>57.15</v>
      </c>
      <c r="L2" s="68">
        <v>11.200000000000001</v>
      </c>
      <c r="M2" s="68">
        <v>12.579999999999997</v>
      </c>
      <c r="N2" s="68">
        <v>33.369999999999997</v>
      </c>
      <c r="O2" s="104"/>
    </row>
    <row r="3" spans="1:15" x14ac:dyDescent="0.25">
      <c r="B3" s="104" t="s">
        <v>1050</v>
      </c>
      <c r="C3" s="105">
        <v>50.240296296296272</v>
      </c>
      <c r="D3" s="68">
        <v>33.284740740740695</v>
      </c>
      <c r="E3" s="68">
        <v>13.201777777777776</v>
      </c>
      <c r="F3" s="106">
        <v>3.7537777777777803</v>
      </c>
      <c r="G3" s="105">
        <v>47.184888888888892</v>
      </c>
      <c r="H3" s="68">
        <v>14.904888888888891</v>
      </c>
      <c r="I3" s="68">
        <v>14.940000000000037</v>
      </c>
      <c r="J3" s="106">
        <v>17.339999999999986</v>
      </c>
      <c r="K3" s="105">
        <v>63.30074074074065</v>
      </c>
      <c r="L3" s="68">
        <v>3.1999999999999926</v>
      </c>
      <c r="M3" s="68">
        <v>22.117777777777764</v>
      </c>
      <c r="N3" s="68">
        <v>37.982962962962972</v>
      </c>
      <c r="O3" s="104"/>
    </row>
    <row r="4" spans="1:15" x14ac:dyDescent="0.25">
      <c r="B4" s="104" t="s">
        <v>1124</v>
      </c>
      <c r="C4" s="105">
        <v>36.1</v>
      </c>
      <c r="D4" s="68">
        <v>11.305</v>
      </c>
      <c r="E4" s="68">
        <v>15.010000000000003</v>
      </c>
      <c r="F4" s="106">
        <v>9.7850000000000019</v>
      </c>
      <c r="G4" s="105">
        <v>59.92</v>
      </c>
      <c r="H4" s="68">
        <v>8.64</v>
      </c>
      <c r="I4" s="68">
        <v>16.600000000000001</v>
      </c>
      <c r="J4" s="106">
        <v>34.68</v>
      </c>
      <c r="K4" s="105">
        <v>68.3125</v>
      </c>
      <c r="L4" s="68">
        <v>6.3999999999999995</v>
      </c>
      <c r="M4" s="68">
        <v>29.599999999999998</v>
      </c>
      <c r="N4" s="68">
        <v>32.3125</v>
      </c>
      <c r="O4" s="104"/>
    </row>
    <row r="5" spans="1:15" x14ac:dyDescent="0.25">
      <c r="B5" s="104" t="s">
        <v>1051</v>
      </c>
      <c r="C5" s="105">
        <v>38.715151515151483</v>
      </c>
      <c r="D5" s="68">
        <v>24.088484848484857</v>
      </c>
      <c r="E5" s="68">
        <v>6.5115151515151517</v>
      </c>
      <c r="F5" s="106">
        <v>8.1151515151515241</v>
      </c>
      <c r="G5" s="105">
        <v>36.18242424242424</v>
      </c>
      <c r="H5" s="68">
        <v>8.8824242424242481</v>
      </c>
      <c r="I5" s="68">
        <v>9.9600000000000133</v>
      </c>
      <c r="J5" s="106">
        <v>17.340000000000021</v>
      </c>
      <c r="K5" s="105">
        <v>61.745454545454535</v>
      </c>
      <c r="L5" s="68">
        <v>11.20000000000001</v>
      </c>
      <c r="M5" s="68">
        <v>18.5</v>
      </c>
      <c r="N5" s="68">
        <v>32.04545454545454</v>
      </c>
      <c r="O5" s="104"/>
    </row>
    <row r="6" spans="1:15" x14ac:dyDescent="0.25">
      <c r="B6" s="104" t="s">
        <v>231</v>
      </c>
      <c r="C6" s="105">
        <v>54.632727272727266</v>
      </c>
      <c r="D6" s="68">
        <v>29.858181818181812</v>
      </c>
      <c r="E6" s="68">
        <v>10.916363636363638</v>
      </c>
      <c r="F6" s="106">
        <v>13.858181818181817</v>
      </c>
      <c r="G6" s="105">
        <v>56.059999999999995</v>
      </c>
      <c r="H6" s="68">
        <v>8.9600000000000009</v>
      </c>
      <c r="I6" s="68">
        <v>6.64</v>
      </c>
      <c r="J6" s="106">
        <v>40.46</v>
      </c>
      <c r="K6" s="105">
        <v>56.209090909090904</v>
      </c>
      <c r="L6" s="68">
        <v>16</v>
      </c>
      <c r="M6" s="68">
        <v>23.54545454545455</v>
      </c>
      <c r="N6" s="68">
        <v>16.663636363636368</v>
      </c>
      <c r="O6" s="104"/>
    </row>
    <row r="7" spans="1:15" x14ac:dyDescent="0.25">
      <c r="B7" s="104" t="s">
        <v>755</v>
      </c>
      <c r="C7" s="105">
        <v>34.499666666666663</v>
      </c>
      <c r="D7" s="68">
        <v>5.156666666666661</v>
      </c>
      <c r="E7" s="68">
        <v>14.957333333333338</v>
      </c>
      <c r="F7" s="106">
        <v>14.385666666666662</v>
      </c>
      <c r="G7" s="105">
        <v>54.785333333333341</v>
      </c>
      <c r="H7" s="68">
        <v>16.725333333333342</v>
      </c>
      <c r="I7" s="68">
        <v>14.939999999999985</v>
      </c>
      <c r="J7" s="106">
        <v>23.119999999999976</v>
      </c>
      <c r="K7" s="105">
        <v>71.563333333333347</v>
      </c>
      <c r="L7" s="68">
        <v>6.3999999999999941</v>
      </c>
      <c r="M7" s="68">
        <v>29.599999999999973</v>
      </c>
      <c r="N7" s="68">
        <v>35.563333333333333</v>
      </c>
      <c r="O7" s="104"/>
    </row>
    <row r="8" spans="1:15" x14ac:dyDescent="0.25">
      <c r="B8" s="104" t="s">
        <v>637</v>
      </c>
      <c r="C8" s="105">
        <v>50.362500000000004</v>
      </c>
      <c r="D8" s="68">
        <v>20.825000000000003</v>
      </c>
      <c r="E8" s="68">
        <v>12.113333333333332</v>
      </c>
      <c r="F8" s="106">
        <v>17.424166666666665</v>
      </c>
      <c r="G8" s="105">
        <v>63.913333333333348</v>
      </c>
      <c r="H8" s="68">
        <v>12.693333333333333</v>
      </c>
      <c r="I8" s="68">
        <v>4.9799999999999986</v>
      </c>
      <c r="J8" s="106">
        <v>46.240000000000016</v>
      </c>
      <c r="K8" s="105">
        <v>65.645833333333329</v>
      </c>
      <c r="L8" s="68">
        <v>14.399999999999997</v>
      </c>
      <c r="M8" s="68">
        <v>11.099999999999996</v>
      </c>
      <c r="N8" s="68">
        <v>40.145833333333343</v>
      </c>
      <c r="O8" s="104"/>
    </row>
    <row r="9" spans="1:15" x14ac:dyDescent="0.25">
      <c r="B9" s="104" t="s">
        <v>860</v>
      </c>
      <c r="C9" s="105">
        <v>31.220000000000006</v>
      </c>
      <c r="D9" s="68">
        <v>22.371999999999996</v>
      </c>
      <c r="E9" s="68">
        <v>8.847999999999999</v>
      </c>
      <c r="F9" s="106">
        <v>0</v>
      </c>
      <c r="G9" s="105">
        <v>81.06</v>
      </c>
      <c r="H9" s="68">
        <v>8.32</v>
      </c>
      <c r="I9" s="68">
        <v>14.940000000000003</v>
      </c>
      <c r="J9" s="106">
        <v>57.8</v>
      </c>
      <c r="K9" s="105">
        <v>53.4</v>
      </c>
      <c r="L9" s="68">
        <v>4.7999999999999989</v>
      </c>
      <c r="M9" s="68">
        <v>11.469999999999997</v>
      </c>
      <c r="N9" s="68">
        <v>37.129999999999995</v>
      </c>
      <c r="O9" s="104"/>
    </row>
    <row r="10" spans="1:15" x14ac:dyDescent="0.25">
      <c r="B10" s="104" t="s">
        <v>1052</v>
      </c>
      <c r="C10" s="105">
        <v>37.739090909090912</v>
      </c>
      <c r="D10" s="68">
        <v>27.261818181818178</v>
      </c>
      <c r="E10" s="68">
        <v>5.8890909090909105</v>
      </c>
      <c r="F10" s="106">
        <v>4.5881818181818179</v>
      </c>
      <c r="G10" s="105">
        <v>19.814545454545456</v>
      </c>
      <c r="H10" s="68">
        <v>0.81454545454545446</v>
      </c>
      <c r="I10" s="68">
        <v>1.6600000000000006</v>
      </c>
      <c r="J10" s="106">
        <v>17.339999999999993</v>
      </c>
      <c r="K10" s="105">
        <v>50.659090909090907</v>
      </c>
      <c r="L10" s="68">
        <v>8</v>
      </c>
      <c r="M10" s="68">
        <v>12.109090909090906</v>
      </c>
      <c r="N10" s="68">
        <v>30.55</v>
      </c>
      <c r="O10" s="104"/>
    </row>
    <row r="11" spans="1:15" x14ac:dyDescent="0.25">
      <c r="B11" s="104" t="s">
        <v>1225</v>
      </c>
      <c r="C11" s="105">
        <v>28.961951219512191</v>
      </c>
      <c r="D11" s="68">
        <v>14.163902439024397</v>
      </c>
      <c r="E11" s="68">
        <v>6.8595121951219511</v>
      </c>
      <c r="F11" s="106">
        <v>7.9385365853658483</v>
      </c>
      <c r="G11" s="105">
        <v>76.267804878048764</v>
      </c>
      <c r="H11" s="68">
        <v>17.607804878048778</v>
      </c>
      <c r="I11" s="68">
        <v>6.6400000000000023</v>
      </c>
      <c r="J11" s="106">
        <v>52.019999999999953</v>
      </c>
      <c r="K11" s="105">
        <v>54.292682926829279</v>
      </c>
      <c r="L11" s="68">
        <v>8</v>
      </c>
      <c r="M11" s="68">
        <v>11.100000000000009</v>
      </c>
      <c r="N11" s="68">
        <v>35.192682926829256</v>
      </c>
      <c r="O11" s="104"/>
    </row>
    <row r="12" spans="1:15" x14ac:dyDescent="0.25">
      <c r="B12" s="104" t="s">
        <v>987</v>
      </c>
      <c r="C12" s="105">
        <v>30.584000000000003</v>
      </c>
      <c r="D12" s="68">
        <v>11.899999999999999</v>
      </c>
      <c r="E12" s="68">
        <v>15.8</v>
      </c>
      <c r="F12" s="106">
        <v>2.8840000000000003</v>
      </c>
      <c r="G12" s="105">
        <v>83.871999999999986</v>
      </c>
      <c r="H12" s="68">
        <v>9.4719999999999995</v>
      </c>
      <c r="I12" s="68">
        <v>16.600000000000001</v>
      </c>
      <c r="J12" s="106">
        <v>57.8</v>
      </c>
      <c r="K12" s="105">
        <v>84.61</v>
      </c>
      <c r="L12" s="68">
        <v>16</v>
      </c>
      <c r="M12" s="68">
        <v>29.599999999999998</v>
      </c>
      <c r="N12" s="68">
        <v>39.010000000000005</v>
      </c>
      <c r="O12" s="104"/>
    </row>
    <row r="13" spans="1:15" x14ac:dyDescent="0.25">
      <c r="B13" s="104" t="s">
        <v>1206</v>
      </c>
      <c r="C13" s="105">
        <v>28.593600000000006</v>
      </c>
      <c r="D13" s="68">
        <v>11.043200000000002</v>
      </c>
      <c r="E13" s="68">
        <v>11.123200000000001</v>
      </c>
      <c r="F13" s="106">
        <v>6.4271999999999991</v>
      </c>
      <c r="G13" s="105">
        <v>69.155999999999992</v>
      </c>
      <c r="H13" s="68">
        <v>10.496</v>
      </c>
      <c r="I13" s="68">
        <v>6.6400000000000023</v>
      </c>
      <c r="J13" s="106">
        <v>52.019999999999982</v>
      </c>
      <c r="K13" s="105">
        <v>51.904000000000018</v>
      </c>
      <c r="L13" s="68">
        <v>6.4000000000000021</v>
      </c>
      <c r="M13" s="68">
        <v>11.099999999999996</v>
      </c>
      <c r="N13" s="68">
        <v>34.403999999999996</v>
      </c>
      <c r="O13" s="104"/>
    </row>
    <row r="14" spans="1:15" x14ac:dyDescent="0.25">
      <c r="B14" s="104" t="s">
        <v>1283</v>
      </c>
      <c r="C14" s="105">
        <v>36.327346938775506</v>
      </c>
      <c r="D14" s="68">
        <v>20.982857142857153</v>
      </c>
      <c r="E14" s="68">
        <v>5.6751020408163262</v>
      </c>
      <c r="F14" s="106">
        <v>9.6693877551020382</v>
      </c>
      <c r="G14" s="105">
        <v>49.584081632653053</v>
      </c>
      <c r="H14" s="68">
        <v>13.244081632653062</v>
      </c>
      <c r="I14" s="68">
        <v>1.6599999999999997</v>
      </c>
      <c r="J14" s="106">
        <v>34.680000000000028</v>
      </c>
      <c r="K14" s="105">
        <v>28.818367346938782</v>
      </c>
      <c r="L14" s="68">
        <v>6.3999999999999986</v>
      </c>
      <c r="M14" s="68">
        <v>11.10000000000001</v>
      </c>
      <c r="N14" s="68">
        <v>11.318367346938771</v>
      </c>
      <c r="O14" s="104"/>
    </row>
    <row r="15" spans="1:15" x14ac:dyDescent="0.25">
      <c r="B15" s="104" t="s">
        <v>866</v>
      </c>
      <c r="C15" s="105">
        <v>39.54</v>
      </c>
      <c r="D15" s="68">
        <v>20.626666666666665</v>
      </c>
      <c r="E15" s="68">
        <v>16.853333333333335</v>
      </c>
      <c r="F15" s="106">
        <v>2.0600000000000005</v>
      </c>
      <c r="G15" s="105">
        <v>75.58</v>
      </c>
      <c r="H15" s="68">
        <v>12.8</v>
      </c>
      <c r="I15" s="68">
        <v>4.9800000000000004</v>
      </c>
      <c r="J15" s="106">
        <v>57.8</v>
      </c>
      <c r="K15" s="105">
        <v>59.70000000000001</v>
      </c>
      <c r="L15" s="68">
        <v>1.6000000000000003</v>
      </c>
      <c r="M15" s="68">
        <v>11.1</v>
      </c>
      <c r="N15" s="68">
        <v>47</v>
      </c>
      <c r="O15" s="104"/>
    </row>
    <row r="16" spans="1:15" x14ac:dyDescent="0.25">
      <c r="B16" s="104" t="s">
        <v>554</v>
      </c>
      <c r="C16" s="105">
        <v>54.82916666666668</v>
      </c>
      <c r="D16" s="68">
        <v>42.046666666666667</v>
      </c>
      <c r="E16" s="68">
        <v>11.323333333333334</v>
      </c>
      <c r="F16" s="106">
        <v>1.4591666666666669</v>
      </c>
      <c r="G16" s="105">
        <v>38.993333333333325</v>
      </c>
      <c r="H16" s="68">
        <v>7.5733333333333341</v>
      </c>
      <c r="I16" s="68">
        <v>8.3000000000000007</v>
      </c>
      <c r="J16" s="106">
        <v>23.120000000000008</v>
      </c>
      <c r="K16" s="105">
        <v>43.383333333333326</v>
      </c>
      <c r="L16" s="68">
        <v>8</v>
      </c>
      <c r="M16" s="68">
        <v>11.099999999999996</v>
      </c>
      <c r="N16" s="68">
        <v>24.283333333333331</v>
      </c>
      <c r="O16" s="104"/>
    </row>
    <row r="17" spans="2:15" x14ac:dyDescent="0.25">
      <c r="B17" s="104" t="s">
        <v>483</v>
      </c>
      <c r="C17" s="105">
        <v>54.793125000000025</v>
      </c>
      <c r="D17" s="68">
        <v>36.443749999999994</v>
      </c>
      <c r="E17" s="68">
        <v>5.9250000000000007</v>
      </c>
      <c r="F17" s="106">
        <v>12.424375</v>
      </c>
      <c r="G17" s="105">
        <v>64.679999999999993</v>
      </c>
      <c r="H17" s="68">
        <v>15.92</v>
      </c>
      <c r="I17" s="68">
        <v>8.3000000000000007</v>
      </c>
      <c r="J17" s="106">
        <v>40.45999999999998</v>
      </c>
      <c r="K17" s="105">
        <v>41.671875</v>
      </c>
      <c r="L17" s="68">
        <v>12.800000000000006</v>
      </c>
      <c r="M17" s="68">
        <v>11.100000000000001</v>
      </c>
      <c r="N17" s="68">
        <v>17.771874999999998</v>
      </c>
      <c r="O17" s="104"/>
    </row>
    <row r="18" spans="2:15" x14ac:dyDescent="0.25">
      <c r="B18" s="104" t="s">
        <v>828</v>
      </c>
      <c r="C18" s="105">
        <v>40.521904761904771</v>
      </c>
      <c r="D18" s="68">
        <v>17</v>
      </c>
      <c r="E18" s="68">
        <v>12.339047619047617</v>
      </c>
      <c r="F18" s="106">
        <v>11.182857142857143</v>
      </c>
      <c r="G18" s="105">
        <v>74.131428571428572</v>
      </c>
      <c r="H18" s="68">
        <v>9.6914285714285722</v>
      </c>
      <c r="I18" s="68">
        <v>6.6400000000000015</v>
      </c>
      <c r="J18" s="106">
        <v>57.8</v>
      </c>
      <c r="K18" s="105">
        <v>59.038095238095245</v>
      </c>
      <c r="L18" s="68">
        <v>12.800000000000002</v>
      </c>
      <c r="M18" s="68">
        <v>11.099999999999998</v>
      </c>
      <c r="N18" s="68">
        <v>35.138095238095239</v>
      </c>
      <c r="O18" s="104"/>
    </row>
    <row r="19" spans="2:15" x14ac:dyDescent="0.25">
      <c r="B19" s="104" t="s">
        <v>847</v>
      </c>
      <c r="C19" s="105">
        <v>42.175714285714285</v>
      </c>
      <c r="D19" s="68">
        <v>20.399999999999999</v>
      </c>
      <c r="E19" s="68">
        <v>19.862857142857141</v>
      </c>
      <c r="F19" s="106">
        <v>1.912857142857143</v>
      </c>
      <c r="G19" s="105">
        <v>64.411428571428559</v>
      </c>
      <c r="H19" s="68">
        <v>3.2914285714285718</v>
      </c>
      <c r="I19" s="68">
        <v>3.3200000000000003</v>
      </c>
      <c r="J19" s="106">
        <v>57.8</v>
      </c>
      <c r="K19" s="105">
        <v>72.421428571428578</v>
      </c>
      <c r="L19" s="68">
        <v>16</v>
      </c>
      <c r="M19" s="68">
        <v>11.099999999999998</v>
      </c>
      <c r="N19" s="68">
        <v>45.321428571428569</v>
      </c>
      <c r="O19" s="104"/>
    </row>
    <row r="20" spans="2:15" x14ac:dyDescent="0.25">
      <c r="B20" s="104" t="s">
        <v>805</v>
      </c>
      <c r="C20" s="105">
        <v>40.402499999999996</v>
      </c>
      <c r="D20" s="68">
        <v>27.568333333333324</v>
      </c>
      <c r="E20" s="68">
        <v>11.718333333333332</v>
      </c>
      <c r="F20" s="106">
        <v>1.1158333333333332</v>
      </c>
      <c r="G20" s="105">
        <v>64.42</v>
      </c>
      <c r="H20" s="68">
        <v>4.96</v>
      </c>
      <c r="I20" s="68">
        <v>1.6600000000000006</v>
      </c>
      <c r="J20" s="106">
        <v>57.8</v>
      </c>
      <c r="K20" s="105">
        <v>52.129166666666656</v>
      </c>
      <c r="L20" s="68">
        <v>4.799999999999998</v>
      </c>
      <c r="M20" s="68">
        <v>11.099999999999996</v>
      </c>
      <c r="N20" s="68">
        <v>36.229166666666679</v>
      </c>
      <c r="O20" s="104"/>
    </row>
    <row r="21" spans="2:15" x14ac:dyDescent="0.25">
      <c r="B21" s="104" t="s">
        <v>253</v>
      </c>
      <c r="C21" s="105">
        <v>54.188888888888897</v>
      </c>
      <c r="D21" s="68">
        <v>46.542222222222229</v>
      </c>
      <c r="E21" s="68">
        <v>4.2133333333333338</v>
      </c>
      <c r="F21" s="106">
        <v>3.433333333333334</v>
      </c>
      <c r="G21" s="105">
        <v>17.486666666666665</v>
      </c>
      <c r="H21" s="68">
        <v>4.2666666666666666</v>
      </c>
      <c r="I21" s="68">
        <v>1.66</v>
      </c>
      <c r="J21" s="106">
        <v>11.559999999999999</v>
      </c>
      <c r="K21" s="105">
        <v>27.944444444444439</v>
      </c>
      <c r="L21" s="68">
        <v>6.3999999999999995</v>
      </c>
      <c r="M21" s="68">
        <v>11.1</v>
      </c>
      <c r="N21" s="68">
        <v>10.444444444444446</v>
      </c>
      <c r="O21" s="104"/>
    </row>
    <row r="22" spans="2:15" x14ac:dyDescent="0.25">
      <c r="B22" s="104" t="s">
        <v>478</v>
      </c>
      <c r="C22" s="105">
        <v>59.274285714285725</v>
      </c>
      <c r="D22" s="68">
        <v>36.720000000000006</v>
      </c>
      <c r="E22" s="68">
        <v>5.1914285714285713</v>
      </c>
      <c r="F22" s="106">
        <v>17.362857142857141</v>
      </c>
      <c r="G22" s="105">
        <v>66.617142857142852</v>
      </c>
      <c r="H22" s="68">
        <v>14.537142857142857</v>
      </c>
      <c r="I22" s="68">
        <v>11.619999999999994</v>
      </c>
      <c r="J22" s="106">
        <v>40.45999999999998</v>
      </c>
      <c r="K22" s="105">
        <v>55.732142857142868</v>
      </c>
      <c r="L22" s="68">
        <v>12.800000000000006</v>
      </c>
      <c r="M22" s="68">
        <v>10.703571428571426</v>
      </c>
      <c r="N22" s="68">
        <v>32.228571428571435</v>
      </c>
      <c r="O22" s="104"/>
    </row>
    <row r="23" spans="2:15" x14ac:dyDescent="0.25">
      <c r="B23" s="104" t="s">
        <v>218</v>
      </c>
      <c r="C23" s="105">
        <v>48.043243243243225</v>
      </c>
      <c r="D23" s="68">
        <v>24.443243243243238</v>
      </c>
      <c r="E23" s="68">
        <v>11.017297297297295</v>
      </c>
      <c r="F23" s="106">
        <v>12.582702702702706</v>
      </c>
      <c r="G23" s="105">
        <v>28.197837837837842</v>
      </c>
      <c r="H23" s="68">
        <v>9.9978378378378387</v>
      </c>
      <c r="I23" s="68">
        <v>6.6400000000000041</v>
      </c>
      <c r="J23" s="106">
        <v>11.560000000000004</v>
      </c>
      <c r="K23" s="105">
        <v>63.521621621621641</v>
      </c>
      <c r="L23" s="68">
        <v>11.199999999999994</v>
      </c>
      <c r="M23" s="68">
        <v>25.899999999999984</v>
      </c>
      <c r="N23" s="68">
        <v>26.421621621621632</v>
      </c>
      <c r="O23" s="104"/>
    </row>
    <row r="24" spans="2:15" x14ac:dyDescent="0.25">
      <c r="B24" s="104" t="s">
        <v>852</v>
      </c>
      <c r="C24" s="105">
        <v>36.385714285714286</v>
      </c>
      <c r="D24" s="68">
        <v>13.6</v>
      </c>
      <c r="E24" s="68">
        <v>18.96</v>
      </c>
      <c r="F24" s="106">
        <v>3.8257142857142856</v>
      </c>
      <c r="G24" s="105">
        <v>80.700000000000017</v>
      </c>
      <c r="H24" s="68">
        <v>17.920000000000002</v>
      </c>
      <c r="I24" s="68">
        <v>4.9800000000000004</v>
      </c>
      <c r="J24" s="106">
        <v>57.8</v>
      </c>
      <c r="K24" s="105">
        <v>67.385714285714286</v>
      </c>
      <c r="L24" s="68">
        <v>16</v>
      </c>
      <c r="M24" s="68">
        <v>11.1</v>
      </c>
      <c r="N24" s="68">
        <v>40.285714285714285</v>
      </c>
      <c r="O24" s="104"/>
    </row>
    <row r="25" spans="2:15" x14ac:dyDescent="0.25">
      <c r="B25" s="104" t="s">
        <v>568</v>
      </c>
      <c r="C25" s="105">
        <v>59.513658536585325</v>
      </c>
      <c r="D25" s="68">
        <v>46.206829268292687</v>
      </c>
      <c r="E25" s="68">
        <v>10.61040650406504</v>
      </c>
      <c r="F25" s="106">
        <v>2.696422764227639</v>
      </c>
      <c r="G25" s="105">
        <v>59.06373983739843</v>
      </c>
      <c r="H25" s="68">
        <v>11.103739837398383</v>
      </c>
      <c r="I25" s="68">
        <v>13.279999999999971</v>
      </c>
      <c r="J25" s="106">
        <v>34.680000000000007</v>
      </c>
      <c r="K25" s="105">
        <v>80.46829268292683</v>
      </c>
      <c r="L25" s="68">
        <v>14.400000000000029</v>
      </c>
      <c r="M25" s="68">
        <v>32.939024390243965</v>
      </c>
      <c r="N25" s="68">
        <v>33.129268292682937</v>
      </c>
      <c r="O25" s="104"/>
    </row>
    <row r="26" spans="2:15" x14ac:dyDescent="0.25">
      <c r="B26" s="104" t="s">
        <v>410</v>
      </c>
      <c r="C26" s="105">
        <v>51.486666666666657</v>
      </c>
      <c r="D26" s="68">
        <v>37.853333333333346</v>
      </c>
      <c r="E26" s="68">
        <v>10.984761904761905</v>
      </c>
      <c r="F26" s="106">
        <v>2.648571428571429</v>
      </c>
      <c r="G26" s="105">
        <v>49.171428571428578</v>
      </c>
      <c r="H26" s="68">
        <v>16.091428571428573</v>
      </c>
      <c r="I26" s="68">
        <v>9.9599999999999991</v>
      </c>
      <c r="J26" s="106">
        <v>23.120000000000005</v>
      </c>
      <c r="K26" s="105">
        <v>63.133333333333333</v>
      </c>
      <c r="L26" s="68">
        <v>16</v>
      </c>
      <c r="M26" s="68">
        <v>11.099999999999998</v>
      </c>
      <c r="N26" s="68">
        <v>36.033333333333317</v>
      </c>
      <c r="O26" s="104"/>
    </row>
    <row r="27" spans="2:15" x14ac:dyDescent="0.25">
      <c r="B27" s="104" t="s">
        <v>1026</v>
      </c>
      <c r="C27" s="105">
        <v>38.964062499999997</v>
      </c>
      <c r="D27" s="68">
        <v>27.295625000000022</v>
      </c>
      <c r="E27" s="68">
        <v>8.7393750000000008</v>
      </c>
      <c r="F27" s="106">
        <v>2.9290624999999997</v>
      </c>
      <c r="G27" s="105">
        <v>76.619999999999976</v>
      </c>
      <c r="H27" s="68">
        <v>5.5399999999999983</v>
      </c>
      <c r="I27" s="68">
        <v>13.279999999999987</v>
      </c>
      <c r="J27" s="106">
        <v>57.8</v>
      </c>
      <c r="K27" s="105">
        <v>57.498437499999987</v>
      </c>
      <c r="L27" s="68">
        <v>9.6000000000000121</v>
      </c>
      <c r="M27" s="68">
        <v>17.054687500000007</v>
      </c>
      <c r="N27" s="68">
        <v>30.84375</v>
      </c>
      <c r="O27" s="104"/>
    </row>
    <row r="28" spans="2:15" x14ac:dyDescent="0.25">
      <c r="B28" s="104" t="s">
        <v>317</v>
      </c>
      <c r="C28" s="105">
        <v>37.515833333333333</v>
      </c>
      <c r="D28" s="68">
        <v>17.254999999999999</v>
      </c>
      <c r="E28" s="68">
        <v>9.8749999999999982</v>
      </c>
      <c r="F28" s="106">
        <v>10.385833333333331</v>
      </c>
      <c r="G28" s="105">
        <v>33.026666666666671</v>
      </c>
      <c r="H28" s="68">
        <v>14.826666666666663</v>
      </c>
      <c r="I28" s="68">
        <v>6.6400000000000023</v>
      </c>
      <c r="J28" s="106">
        <v>11.560000000000004</v>
      </c>
      <c r="K28" s="105">
        <v>53.725000000000016</v>
      </c>
      <c r="L28" s="68">
        <v>9.5999999999999961</v>
      </c>
      <c r="M28" s="68">
        <v>10.637499999999998</v>
      </c>
      <c r="N28" s="68">
        <v>33.487500000000011</v>
      </c>
      <c r="O28" s="104"/>
    </row>
    <row r="29" spans="2:15" x14ac:dyDescent="0.25">
      <c r="B29" s="104" t="s">
        <v>616</v>
      </c>
      <c r="C29" s="105">
        <v>42.801818181818184</v>
      </c>
      <c r="D29" s="68">
        <v>32.88727272727273</v>
      </c>
      <c r="E29" s="68">
        <v>3.7345454545454548</v>
      </c>
      <c r="F29" s="106">
        <v>6.1800000000000015</v>
      </c>
      <c r="G29" s="105">
        <v>52.08909090909092</v>
      </c>
      <c r="H29" s="68">
        <v>4.1890909090909094</v>
      </c>
      <c r="I29" s="68">
        <v>1.66</v>
      </c>
      <c r="J29" s="106">
        <v>46.239999999999995</v>
      </c>
      <c r="K29" s="105">
        <v>43.872727272727275</v>
      </c>
      <c r="L29" s="68">
        <v>14.400000000000004</v>
      </c>
      <c r="M29" s="68">
        <v>11.099999999999998</v>
      </c>
      <c r="N29" s="68">
        <v>18.372727272727271</v>
      </c>
      <c r="O29" s="104"/>
    </row>
    <row r="30" spans="2:15" x14ac:dyDescent="0.25">
      <c r="B30" s="104" t="s">
        <v>456</v>
      </c>
      <c r="C30" s="105">
        <v>60.226666666666659</v>
      </c>
      <c r="D30" s="68">
        <v>34.906666666666673</v>
      </c>
      <c r="E30" s="68">
        <v>11.586666666666668</v>
      </c>
      <c r="F30" s="106">
        <v>13.733333333333334</v>
      </c>
      <c r="G30" s="105">
        <v>47.900000000000006</v>
      </c>
      <c r="H30" s="68">
        <v>0</v>
      </c>
      <c r="I30" s="68">
        <v>1.6600000000000004</v>
      </c>
      <c r="J30" s="106">
        <v>46.240000000000009</v>
      </c>
      <c r="K30" s="105">
        <v>61.533333333333331</v>
      </c>
      <c r="L30" s="68">
        <v>14.4</v>
      </c>
      <c r="M30" s="68">
        <v>11.1</v>
      </c>
      <c r="N30" s="68">
        <v>36.033333333333331</v>
      </c>
      <c r="O30" s="104"/>
    </row>
    <row r="31" spans="2:15" x14ac:dyDescent="0.25">
      <c r="B31" s="104" t="s">
        <v>621</v>
      </c>
      <c r="C31" s="105">
        <v>42.436499999999981</v>
      </c>
      <c r="D31" s="68">
        <v>33.558</v>
      </c>
      <c r="E31" s="68">
        <v>7.8999999999999986</v>
      </c>
      <c r="F31" s="106">
        <v>0.97850000000000004</v>
      </c>
      <c r="G31" s="105">
        <v>68.300000000000011</v>
      </c>
      <c r="H31" s="68">
        <v>13.760000000000003</v>
      </c>
      <c r="I31" s="68">
        <v>8.3000000000000007</v>
      </c>
      <c r="J31" s="106">
        <v>46.240000000000016</v>
      </c>
      <c r="K31" s="105">
        <v>53.154999999999994</v>
      </c>
      <c r="L31" s="68">
        <v>14.399999999999988</v>
      </c>
      <c r="M31" s="68">
        <v>15.725000000000016</v>
      </c>
      <c r="N31" s="68">
        <v>23.030000000000005</v>
      </c>
      <c r="O31" s="104"/>
    </row>
    <row r="32" spans="2:15" x14ac:dyDescent="0.25">
      <c r="B32" s="104" t="s">
        <v>1014</v>
      </c>
      <c r="C32" s="105">
        <v>34.176666666666677</v>
      </c>
      <c r="D32" s="68">
        <v>16.660000000000004</v>
      </c>
      <c r="E32" s="68">
        <v>15.8</v>
      </c>
      <c r="F32" s="106">
        <v>1.7166666666666668</v>
      </c>
      <c r="G32" s="105">
        <v>69.773333333333326</v>
      </c>
      <c r="H32" s="68">
        <v>5.3333333333333339</v>
      </c>
      <c r="I32" s="68">
        <v>6.64</v>
      </c>
      <c r="J32" s="106">
        <v>57.8</v>
      </c>
      <c r="K32" s="105">
        <v>78.333333333333329</v>
      </c>
      <c r="L32" s="68">
        <v>8</v>
      </c>
      <c r="M32" s="68">
        <v>29.599999999999998</v>
      </c>
      <c r="N32" s="68">
        <v>40.733333333333341</v>
      </c>
      <c r="O32" s="104"/>
    </row>
    <row r="33" spans="2:15" x14ac:dyDescent="0.25">
      <c r="B33" s="104" t="s">
        <v>552</v>
      </c>
      <c r="C33" s="105">
        <v>49.23299999999999</v>
      </c>
      <c r="D33" s="68">
        <v>38.476666666666667</v>
      </c>
      <c r="E33" s="68">
        <v>7.4260000000000002</v>
      </c>
      <c r="F33" s="106">
        <v>3.3303333333333298</v>
      </c>
      <c r="G33" s="105">
        <v>23.935999999999996</v>
      </c>
      <c r="H33" s="68">
        <v>9.8560000000000034</v>
      </c>
      <c r="I33" s="68">
        <v>8.3000000000000007</v>
      </c>
      <c r="J33" s="106">
        <v>5.779999999999994</v>
      </c>
      <c r="K33" s="105">
        <v>51.330000000000005</v>
      </c>
      <c r="L33" s="68">
        <v>8</v>
      </c>
      <c r="M33" s="68">
        <v>11.840000000000012</v>
      </c>
      <c r="N33" s="68">
        <v>31.490000000000006</v>
      </c>
      <c r="O33" s="104"/>
    </row>
    <row r="34" spans="2:15" x14ac:dyDescent="0.25">
      <c r="B34" s="104" t="s">
        <v>855</v>
      </c>
      <c r="C34" s="105">
        <v>42.704999999999998</v>
      </c>
      <c r="D34" s="68">
        <v>11.9</v>
      </c>
      <c r="E34" s="68">
        <v>18.960000000000004</v>
      </c>
      <c r="F34" s="106">
        <v>11.845000000000001</v>
      </c>
      <c r="G34" s="105">
        <v>85.88</v>
      </c>
      <c r="H34" s="68">
        <v>21.44</v>
      </c>
      <c r="I34" s="68">
        <v>6.6400000000000006</v>
      </c>
      <c r="J34" s="106">
        <v>57.8</v>
      </c>
      <c r="K34" s="105">
        <v>58.95</v>
      </c>
      <c r="L34" s="68">
        <v>3.2</v>
      </c>
      <c r="M34" s="68">
        <v>11.1</v>
      </c>
      <c r="N34" s="68">
        <v>44.65</v>
      </c>
      <c r="O34" s="104"/>
    </row>
    <row r="35" spans="2:15" x14ac:dyDescent="0.25">
      <c r="B35" s="104" t="s">
        <v>801</v>
      </c>
      <c r="C35" s="105">
        <v>39.875999999999991</v>
      </c>
      <c r="D35" s="68">
        <v>29.829333333333331</v>
      </c>
      <c r="E35" s="68">
        <v>7.1626666666666665</v>
      </c>
      <c r="F35" s="106">
        <v>2.8840000000000003</v>
      </c>
      <c r="G35" s="105">
        <v>73.539999999999992</v>
      </c>
      <c r="H35" s="68">
        <v>14.080000000000002</v>
      </c>
      <c r="I35" s="68">
        <v>1.6600000000000004</v>
      </c>
      <c r="J35" s="106">
        <v>57.8</v>
      </c>
      <c r="K35" s="105">
        <v>52.346666666666678</v>
      </c>
      <c r="L35" s="68">
        <v>9.5999999999999979</v>
      </c>
      <c r="M35" s="68">
        <v>11.099999999999998</v>
      </c>
      <c r="N35" s="68">
        <v>31.646666666666668</v>
      </c>
      <c r="O35" s="104"/>
    </row>
    <row r="36" spans="2:15" x14ac:dyDescent="0.25">
      <c r="B36" s="104" t="s">
        <v>801</v>
      </c>
      <c r="C36" s="105">
        <v>29.456000000000007</v>
      </c>
      <c r="D36" s="68">
        <v>13.327999999999999</v>
      </c>
      <c r="E36" s="68">
        <v>12.008000000000001</v>
      </c>
      <c r="F36" s="106">
        <v>4.12</v>
      </c>
      <c r="G36" s="105">
        <v>76.611999999999995</v>
      </c>
      <c r="H36" s="68">
        <v>17.152000000000005</v>
      </c>
      <c r="I36" s="68">
        <v>1.6600000000000001</v>
      </c>
      <c r="J36" s="106">
        <v>57.8</v>
      </c>
      <c r="K36" s="105">
        <v>64.640000000000015</v>
      </c>
      <c r="L36" s="68">
        <v>6.4</v>
      </c>
      <c r="M36" s="68">
        <v>14.06</v>
      </c>
      <c r="N36" s="68">
        <v>44.18</v>
      </c>
      <c r="O36" s="104"/>
    </row>
    <row r="37" spans="2:15" x14ac:dyDescent="0.25">
      <c r="B37" s="104" t="s">
        <v>824</v>
      </c>
      <c r="C37" s="105">
        <v>39.932000000000002</v>
      </c>
      <c r="D37" s="68">
        <v>15.232000000000001</v>
      </c>
      <c r="E37" s="68">
        <v>17.695999999999998</v>
      </c>
      <c r="F37" s="106">
        <v>7.0039999999999996</v>
      </c>
      <c r="G37" s="105">
        <v>70.72399999999999</v>
      </c>
      <c r="H37" s="68">
        <v>11.264000000000003</v>
      </c>
      <c r="I37" s="68">
        <v>1.6600000000000001</v>
      </c>
      <c r="J37" s="106">
        <v>57.8</v>
      </c>
      <c r="K37" s="105">
        <v>59.660000000000004</v>
      </c>
      <c r="L37" s="68">
        <v>8</v>
      </c>
      <c r="M37" s="68">
        <v>14.06</v>
      </c>
      <c r="N37" s="68">
        <v>37.6</v>
      </c>
      <c r="O37" s="104"/>
    </row>
    <row r="38" spans="2:15" x14ac:dyDescent="0.25">
      <c r="B38" s="104" t="s">
        <v>778</v>
      </c>
      <c r="C38" s="105">
        <v>53.284000000000006</v>
      </c>
      <c r="D38" s="68">
        <v>37.032799999999988</v>
      </c>
      <c r="E38" s="68">
        <v>11.059999999999999</v>
      </c>
      <c r="F38" s="106">
        <v>5.1911999999999967</v>
      </c>
      <c r="G38" s="105">
        <v>16.431200000000004</v>
      </c>
      <c r="H38" s="68">
        <v>0.69120000000000015</v>
      </c>
      <c r="I38" s="68">
        <v>9.9600000000000097</v>
      </c>
      <c r="J38" s="106">
        <v>5.7799999999999976</v>
      </c>
      <c r="K38" s="105">
        <v>46.906000000000006</v>
      </c>
      <c r="L38" s="68">
        <v>4.8000000000000043</v>
      </c>
      <c r="M38" s="68">
        <v>3.8479999999999981</v>
      </c>
      <c r="N38" s="68">
        <v>38.257999999999996</v>
      </c>
      <c r="O38" s="104"/>
    </row>
    <row r="39" spans="2:15" x14ac:dyDescent="0.25">
      <c r="B39" s="104" t="s">
        <v>602</v>
      </c>
      <c r="C39" s="105">
        <v>50.342727272727259</v>
      </c>
      <c r="D39" s="68">
        <v>31.805454545454541</v>
      </c>
      <c r="E39" s="68">
        <v>8.3309090909090902</v>
      </c>
      <c r="F39" s="106">
        <v>10.206363636363637</v>
      </c>
      <c r="G39" s="105">
        <v>54.389090909090903</v>
      </c>
      <c r="H39" s="68">
        <v>4.82909090909091</v>
      </c>
      <c r="I39" s="68">
        <v>3.3200000000000012</v>
      </c>
      <c r="J39" s="106">
        <v>46.240000000000016</v>
      </c>
      <c r="K39" s="105">
        <v>46.65</v>
      </c>
      <c r="L39" s="68">
        <v>14.399999999999999</v>
      </c>
      <c r="M39" s="68">
        <v>11.099999999999996</v>
      </c>
      <c r="N39" s="68">
        <v>21.150000000000002</v>
      </c>
      <c r="O39" s="104"/>
    </row>
    <row r="40" spans="2:15" x14ac:dyDescent="0.25">
      <c r="B40" s="104" t="s">
        <v>602</v>
      </c>
      <c r="C40" s="105">
        <v>35.946666666666665</v>
      </c>
      <c r="D40" s="68">
        <v>31.733333333333334</v>
      </c>
      <c r="E40" s="68">
        <v>4.2133333333333338</v>
      </c>
      <c r="F40" s="106">
        <v>0</v>
      </c>
      <c r="G40" s="105">
        <v>57.026666666666664</v>
      </c>
      <c r="H40" s="68">
        <v>7.4666666666666677</v>
      </c>
      <c r="I40" s="68">
        <v>3.32</v>
      </c>
      <c r="J40" s="106">
        <v>46.239999999999995</v>
      </c>
      <c r="K40" s="105">
        <v>62.06666666666667</v>
      </c>
      <c r="L40" s="68">
        <v>14.4</v>
      </c>
      <c r="M40" s="68">
        <v>26.516666666666666</v>
      </c>
      <c r="N40" s="68">
        <v>21.150000000000002</v>
      </c>
      <c r="O40" s="104"/>
    </row>
    <row r="41" spans="2:15" x14ac:dyDescent="0.25">
      <c r="B41" s="104" t="s">
        <v>902</v>
      </c>
      <c r="C41" s="105">
        <v>40.010909090909095</v>
      </c>
      <c r="D41" s="68">
        <v>36.132727272727287</v>
      </c>
      <c r="E41" s="68">
        <v>3.8781818181818188</v>
      </c>
      <c r="F41" s="106">
        <v>0</v>
      </c>
      <c r="G41" s="105">
        <v>49.005454545454533</v>
      </c>
      <c r="H41" s="68">
        <v>1.1054545454545452</v>
      </c>
      <c r="I41" s="68">
        <v>1.6600000000000006</v>
      </c>
      <c r="J41" s="106">
        <v>46.240000000000016</v>
      </c>
      <c r="K41" s="105">
        <v>49.463636363636354</v>
      </c>
      <c r="L41" s="68">
        <v>9.5999999999999961</v>
      </c>
      <c r="M41" s="68">
        <v>18.5</v>
      </c>
      <c r="N41" s="68">
        <v>21.36363636363636</v>
      </c>
      <c r="O41" s="104"/>
    </row>
    <row r="42" spans="2:15" x14ac:dyDescent="0.25">
      <c r="B42" s="104" t="s">
        <v>794</v>
      </c>
      <c r="C42" s="105">
        <v>48.416249999999998</v>
      </c>
      <c r="D42" s="68">
        <v>31.534999999999989</v>
      </c>
      <c r="E42" s="68">
        <v>15.207500000000001</v>
      </c>
      <c r="F42" s="106">
        <v>1.6737500000000001</v>
      </c>
      <c r="G42" s="105">
        <v>26.580000000000005</v>
      </c>
      <c r="H42" s="68">
        <v>14.16</v>
      </c>
      <c r="I42" s="68">
        <v>6.6400000000000015</v>
      </c>
      <c r="J42" s="106">
        <v>5.7800000000000011</v>
      </c>
      <c r="K42" s="105">
        <v>70.743750000000006</v>
      </c>
      <c r="L42" s="68">
        <v>16</v>
      </c>
      <c r="M42" s="68">
        <v>11.562499999999996</v>
      </c>
      <c r="N42" s="68">
        <v>43.181249999999999</v>
      </c>
      <c r="O42" s="104"/>
    </row>
    <row r="43" spans="2:15" x14ac:dyDescent="0.25">
      <c r="B43" s="104" t="s">
        <v>1010</v>
      </c>
      <c r="C43" s="105">
        <v>46.181111111111107</v>
      </c>
      <c r="D43" s="68">
        <v>28.031111111111102</v>
      </c>
      <c r="E43" s="68">
        <v>15.975555555555552</v>
      </c>
      <c r="F43" s="106">
        <v>2.1744444444444451</v>
      </c>
      <c r="G43" s="105">
        <v>62.802222222222227</v>
      </c>
      <c r="H43" s="68">
        <v>3.3422222222222224</v>
      </c>
      <c r="I43" s="68">
        <v>1.6600000000000006</v>
      </c>
      <c r="J43" s="106">
        <v>57.8</v>
      </c>
      <c r="K43" s="105">
        <v>63.222222222222221</v>
      </c>
      <c r="L43" s="68">
        <v>9.5999999999999979</v>
      </c>
      <c r="M43" s="68">
        <v>29.600000000000009</v>
      </c>
      <c r="N43" s="68">
        <v>24.022222222222211</v>
      </c>
      <c r="O43" s="104"/>
    </row>
    <row r="44" spans="2:15" x14ac:dyDescent="0.25">
      <c r="B44" s="104" t="s">
        <v>1183</v>
      </c>
      <c r="C44" s="105">
        <v>26.16</v>
      </c>
      <c r="D44" s="68">
        <v>4.7600000000000007</v>
      </c>
      <c r="E44" s="68">
        <v>8.2160000000000011</v>
      </c>
      <c r="F44" s="106">
        <v>13.183999999999999</v>
      </c>
      <c r="G44" s="105">
        <v>75.005333333333326</v>
      </c>
      <c r="H44" s="68">
        <v>18.005333333333336</v>
      </c>
      <c r="I44" s="68">
        <v>4.9799999999999995</v>
      </c>
      <c r="J44" s="106">
        <v>52.02000000000001</v>
      </c>
      <c r="K44" s="105">
        <v>54.853333333333332</v>
      </c>
      <c r="L44" s="68">
        <v>9.5999999999999979</v>
      </c>
      <c r="M44" s="68">
        <v>11.099999999999998</v>
      </c>
      <c r="N44" s="68">
        <v>34.153333333333336</v>
      </c>
      <c r="O44" s="104"/>
    </row>
    <row r="45" spans="2:15" x14ac:dyDescent="0.25">
      <c r="B45" s="104" t="s">
        <v>472</v>
      </c>
      <c r="C45" s="105">
        <v>61.887999999999998</v>
      </c>
      <c r="D45" s="68">
        <v>30.701999999999991</v>
      </c>
      <c r="E45" s="68">
        <v>10.586</v>
      </c>
      <c r="F45" s="106">
        <v>20.6</v>
      </c>
      <c r="G45" s="105">
        <v>76.323999999999984</v>
      </c>
      <c r="H45" s="68">
        <v>19.264000000000006</v>
      </c>
      <c r="I45" s="68">
        <v>16.600000000000001</v>
      </c>
      <c r="J45" s="106">
        <v>40.45999999999998</v>
      </c>
      <c r="K45" s="105">
        <v>45.375</v>
      </c>
      <c r="L45" s="68">
        <v>9.5999999999999979</v>
      </c>
      <c r="M45" s="68">
        <v>11.099999999999998</v>
      </c>
      <c r="N45" s="68">
        <v>24.675000000000001</v>
      </c>
      <c r="O45" s="104"/>
    </row>
    <row r="46" spans="2:15" x14ac:dyDescent="0.25">
      <c r="B46" s="104" t="s">
        <v>687</v>
      </c>
      <c r="C46" s="105">
        <v>32.868085106382956</v>
      </c>
      <c r="D46" s="68">
        <v>22.2808510638298</v>
      </c>
      <c r="E46" s="68">
        <v>9.0093617021276611</v>
      </c>
      <c r="F46" s="106">
        <v>1.5778723404255328</v>
      </c>
      <c r="G46" s="105">
        <v>56.218297872340429</v>
      </c>
      <c r="H46" s="68">
        <v>16.558297872340425</v>
      </c>
      <c r="I46" s="68">
        <v>4.9800000000000049</v>
      </c>
      <c r="J46" s="106">
        <v>34.680000000000028</v>
      </c>
      <c r="K46" s="105">
        <v>60.699999999999982</v>
      </c>
      <c r="L46" s="68">
        <v>14.399999999999986</v>
      </c>
      <c r="M46" s="68">
        <v>14.799999999999999</v>
      </c>
      <c r="N46" s="68">
        <v>31.5</v>
      </c>
      <c r="O46" s="104"/>
    </row>
    <row r="47" spans="2:15" x14ac:dyDescent="0.25">
      <c r="B47" s="104" t="s">
        <v>899</v>
      </c>
      <c r="C47" s="105">
        <v>48.552888888888873</v>
      </c>
      <c r="D47" s="68">
        <v>40.407111111111085</v>
      </c>
      <c r="E47" s="68">
        <v>8.1457777777777753</v>
      </c>
      <c r="F47" s="106">
        <v>0</v>
      </c>
      <c r="G47" s="105">
        <v>73.884444444444441</v>
      </c>
      <c r="H47" s="68">
        <v>14.364444444444448</v>
      </c>
      <c r="I47" s="68">
        <v>13.280000000000001</v>
      </c>
      <c r="J47" s="106">
        <v>46.24</v>
      </c>
      <c r="K47" s="105">
        <v>48.92444444444444</v>
      </c>
      <c r="L47" s="68">
        <v>14.399999999999988</v>
      </c>
      <c r="M47" s="68">
        <v>22.200000000000017</v>
      </c>
      <c r="N47" s="68">
        <v>12.324444444444438</v>
      </c>
      <c r="O47" s="104"/>
    </row>
    <row r="48" spans="2:15" x14ac:dyDescent="0.25">
      <c r="B48" s="104" t="s">
        <v>353</v>
      </c>
      <c r="C48" s="105">
        <v>54.377931034482778</v>
      </c>
      <c r="D48" s="68">
        <v>35.125517241379313</v>
      </c>
      <c r="E48" s="68">
        <v>4.9034482758620692</v>
      </c>
      <c r="F48" s="106">
        <v>14.348965517241377</v>
      </c>
      <c r="G48" s="105">
        <v>57.075172413793098</v>
      </c>
      <c r="H48" s="68">
        <v>9.975172413793107</v>
      </c>
      <c r="I48" s="68">
        <v>6.6400000000000041</v>
      </c>
      <c r="J48" s="106">
        <v>40.45999999999998</v>
      </c>
      <c r="K48" s="105">
        <v>48.068965517241388</v>
      </c>
      <c r="L48" s="68">
        <v>11.199999999999994</v>
      </c>
      <c r="M48" s="68">
        <v>11.1</v>
      </c>
      <c r="N48" s="68">
        <v>25.768965517241373</v>
      </c>
      <c r="O48" s="104"/>
    </row>
    <row r="49" spans="2:15" x14ac:dyDescent="0.25">
      <c r="B49" s="104" t="s">
        <v>1098</v>
      </c>
      <c r="C49" s="105">
        <v>23.404444444444444</v>
      </c>
      <c r="D49" s="68">
        <v>8.4622222222222234</v>
      </c>
      <c r="E49" s="68">
        <v>8.0755555555555549</v>
      </c>
      <c r="F49" s="106">
        <v>6.8666666666666671</v>
      </c>
      <c r="G49" s="105">
        <v>66.148888888888891</v>
      </c>
      <c r="H49" s="68">
        <v>10.808888888888891</v>
      </c>
      <c r="I49" s="68">
        <v>3.3200000000000012</v>
      </c>
      <c r="J49" s="106">
        <v>52.02</v>
      </c>
      <c r="K49" s="105">
        <v>54.45</v>
      </c>
      <c r="L49" s="68">
        <v>12.800000000000004</v>
      </c>
      <c r="M49" s="68">
        <v>11.099999999999998</v>
      </c>
      <c r="N49" s="68">
        <v>30.55</v>
      </c>
      <c r="O49" s="104"/>
    </row>
    <row r="50" spans="2:15" x14ac:dyDescent="0.25">
      <c r="B50" s="104" t="s">
        <v>659</v>
      </c>
      <c r="C50" s="105">
        <v>32.970303030303022</v>
      </c>
      <c r="D50" s="68">
        <v>5.3369696969697005</v>
      </c>
      <c r="E50" s="68">
        <v>10.341818181818182</v>
      </c>
      <c r="F50" s="106">
        <v>17.291515151515149</v>
      </c>
      <c r="G50" s="105">
        <v>50.844848484848484</v>
      </c>
      <c r="H50" s="68">
        <v>17.764848484848486</v>
      </c>
      <c r="I50" s="68">
        <v>9.9600000000000026</v>
      </c>
      <c r="J50" s="106">
        <v>23.120000000000008</v>
      </c>
      <c r="K50" s="105">
        <v>79.257575757575779</v>
      </c>
      <c r="L50" s="68">
        <v>12.800000000000006</v>
      </c>
      <c r="M50" s="68">
        <v>29.712121212121225</v>
      </c>
      <c r="N50" s="68">
        <v>36.745454545454535</v>
      </c>
      <c r="O50" s="104"/>
    </row>
    <row r="51" spans="2:15" x14ac:dyDescent="0.25">
      <c r="B51" s="104" t="s">
        <v>349</v>
      </c>
      <c r="C51" s="105">
        <v>56.728611111111114</v>
      </c>
      <c r="D51" s="68">
        <v>38.278333333333286</v>
      </c>
      <c r="E51" s="68">
        <v>4.3450000000000006</v>
      </c>
      <c r="F51" s="106">
        <v>14.105277777777786</v>
      </c>
      <c r="G51" s="105">
        <v>50.44666666666668</v>
      </c>
      <c r="H51" s="68">
        <v>6.6666666666666714</v>
      </c>
      <c r="I51" s="68">
        <v>3.3199999999999958</v>
      </c>
      <c r="J51" s="106">
        <v>40.460000000000043</v>
      </c>
      <c r="K51" s="105">
        <v>40.84861111111109</v>
      </c>
      <c r="L51" s="68">
        <v>12.799999999999983</v>
      </c>
      <c r="M51" s="68">
        <v>10.945833333333347</v>
      </c>
      <c r="N51" s="68">
        <v>17.102777777777774</v>
      </c>
      <c r="O51" s="104"/>
    </row>
    <row r="52" spans="2:15" x14ac:dyDescent="0.25">
      <c r="B52" s="104" t="s">
        <v>988</v>
      </c>
      <c r="C52" s="105">
        <v>33.736470588235285</v>
      </c>
      <c r="D52" s="68">
        <v>15.26</v>
      </c>
      <c r="E52" s="68">
        <v>12.175294117647057</v>
      </c>
      <c r="F52" s="106">
        <v>6.3011764705882332</v>
      </c>
      <c r="G52" s="105">
        <v>74.228235294117638</v>
      </c>
      <c r="H52" s="68">
        <v>9.7882352941176496</v>
      </c>
      <c r="I52" s="68">
        <v>6.6400000000000041</v>
      </c>
      <c r="J52" s="106">
        <v>57.8</v>
      </c>
      <c r="K52" s="105">
        <v>62.520588235294113</v>
      </c>
      <c r="L52" s="68">
        <v>3.2000000000000015</v>
      </c>
      <c r="M52" s="68">
        <v>29.600000000000016</v>
      </c>
      <c r="N52" s="68">
        <v>29.720588235294112</v>
      </c>
      <c r="O52" s="104"/>
    </row>
    <row r="53" spans="2:15" x14ac:dyDescent="0.25">
      <c r="B53" s="104" t="s">
        <v>996</v>
      </c>
      <c r="C53" s="105">
        <v>44.02</v>
      </c>
      <c r="D53" s="68">
        <v>10.472</v>
      </c>
      <c r="E53" s="68">
        <v>26.544000000000004</v>
      </c>
      <c r="F53" s="106">
        <v>7.0039999999999996</v>
      </c>
      <c r="G53" s="105">
        <v>86.712000000000003</v>
      </c>
      <c r="H53" s="68">
        <v>22.271999999999998</v>
      </c>
      <c r="I53" s="68">
        <v>6.6400000000000006</v>
      </c>
      <c r="J53" s="106">
        <v>57.8</v>
      </c>
      <c r="K53" s="105">
        <v>59.7</v>
      </c>
      <c r="L53" s="68">
        <v>1.6</v>
      </c>
      <c r="M53" s="68">
        <v>11.1</v>
      </c>
      <c r="N53" s="68">
        <v>47</v>
      </c>
      <c r="O53" s="104"/>
    </row>
    <row r="54" spans="2:15" x14ac:dyDescent="0.25">
      <c r="B54" s="104" t="s">
        <v>1252</v>
      </c>
      <c r="C54" s="105">
        <v>36.606666666666676</v>
      </c>
      <c r="D54" s="68">
        <v>18.722666666666672</v>
      </c>
      <c r="E54" s="68">
        <v>7.5840000000000005</v>
      </c>
      <c r="F54" s="106">
        <v>10.3</v>
      </c>
      <c r="G54" s="105">
        <v>58.494666666666653</v>
      </c>
      <c r="H54" s="68">
        <v>8.874666666666668</v>
      </c>
      <c r="I54" s="68">
        <v>14.940000000000005</v>
      </c>
      <c r="J54" s="106">
        <v>34.679999999999993</v>
      </c>
      <c r="K54" s="105">
        <v>38.559999999999995</v>
      </c>
      <c r="L54" s="68">
        <v>9.5999999999999979</v>
      </c>
      <c r="M54" s="68">
        <v>11.099999999999998</v>
      </c>
      <c r="N54" s="68">
        <v>17.86</v>
      </c>
      <c r="O54" s="104"/>
    </row>
    <row r="55" spans="2:15" x14ac:dyDescent="0.25">
      <c r="B55" s="104" t="s">
        <v>749</v>
      </c>
      <c r="C55" s="105">
        <v>35.456666666666671</v>
      </c>
      <c r="D55" s="68">
        <v>25.783333333333331</v>
      </c>
      <c r="E55" s="68">
        <v>6.5833333333333339</v>
      </c>
      <c r="F55" s="106">
        <v>3.0900000000000003</v>
      </c>
      <c r="G55" s="105">
        <v>55.96</v>
      </c>
      <c r="H55" s="68">
        <v>6.4</v>
      </c>
      <c r="I55" s="68">
        <v>3.32</v>
      </c>
      <c r="J55" s="106">
        <v>46.239999999999995</v>
      </c>
      <c r="K55" s="105">
        <v>54.833333333333336</v>
      </c>
      <c r="L55" s="68">
        <v>14.400000000000004</v>
      </c>
      <c r="M55" s="68">
        <v>18.5</v>
      </c>
      <c r="N55" s="68">
        <v>21.93333333333333</v>
      </c>
      <c r="O55" s="104"/>
    </row>
    <row r="56" spans="2:15" x14ac:dyDescent="0.25">
      <c r="B56" s="104" t="s">
        <v>607</v>
      </c>
      <c r="C56" s="105">
        <v>49.719999999999992</v>
      </c>
      <c r="D56" s="68">
        <v>30.024615384615384</v>
      </c>
      <c r="E56" s="68">
        <v>9.2369230769230803</v>
      </c>
      <c r="F56" s="106">
        <v>10.458461538461538</v>
      </c>
      <c r="G56" s="105">
        <v>53.561538461538483</v>
      </c>
      <c r="H56" s="68">
        <v>5.6615384615384583</v>
      </c>
      <c r="I56" s="68">
        <v>1.6600000000000006</v>
      </c>
      <c r="J56" s="106">
        <v>46.240000000000016</v>
      </c>
      <c r="K56" s="105">
        <v>43.242307692307698</v>
      </c>
      <c r="L56" s="68">
        <v>12.800000000000004</v>
      </c>
      <c r="M56" s="68">
        <v>11.099999999999996</v>
      </c>
      <c r="N56" s="68">
        <v>19.342307692307688</v>
      </c>
      <c r="O56" s="104"/>
    </row>
    <row r="57" spans="2:15" x14ac:dyDescent="0.25">
      <c r="B57" s="104" t="s">
        <v>368</v>
      </c>
      <c r="C57" s="105">
        <v>40.380000000000003</v>
      </c>
      <c r="D57" s="68">
        <v>14.28</v>
      </c>
      <c r="E57" s="68">
        <v>15.8</v>
      </c>
      <c r="F57" s="106">
        <v>10.3</v>
      </c>
      <c r="G57" s="105">
        <v>43.74666666666667</v>
      </c>
      <c r="H57" s="68">
        <v>10.666666666666668</v>
      </c>
      <c r="I57" s="68">
        <v>9.9600000000000009</v>
      </c>
      <c r="J57" s="106">
        <v>23.120000000000005</v>
      </c>
      <c r="K57" s="105">
        <v>51.199999999999996</v>
      </c>
      <c r="L57" s="68">
        <v>1.6000000000000003</v>
      </c>
      <c r="M57" s="68">
        <v>13.566666666666666</v>
      </c>
      <c r="N57" s="68">
        <v>36.033333333333331</v>
      </c>
      <c r="O57" s="104"/>
    </row>
    <row r="58" spans="2:15" x14ac:dyDescent="0.25">
      <c r="B58" s="104" t="s">
        <v>925</v>
      </c>
      <c r="C58" s="105">
        <v>33.741538461538468</v>
      </c>
      <c r="D58" s="68">
        <v>4.7600000000000007</v>
      </c>
      <c r="E58" s="68">
        <v>9.9661538461538477</v>
      </c>
      <c r="F58" s="106">
        <v>19.015384615384619</v>
      </c>
      <c r="G58" s="105">
        <v>66.450769230769225</v>
      </c>
      <c r="H58" s="68">
        <v>6.9907692307692315</v>
      </c>
      <c r="I58" s="68">
        <v>1.6600000000000001</v>
      </c>
      <c r="J58" s="106">
        <v>57.8</v>
      </c>
      <c r="K58" s="105">
        <v>55.146153846153844</v>
      </c>
      <c r="L58" s="68">
        <v>14.400000000000004</v>
      </c>
      <c r="M58" s="68">
        <v>11.099999999999998</v>
      </c>
      <c r="N58" s="68">
        <v>29.646153846153851</v>
      </c>
      <c r="O58" s="104"/>
    </row>
    <row r="59" spans="2:15" x14ac:dyDescent="0.25">
      <c r="B59" s="104" t="s">
        <v>1025</v>
      </c>
      <c r="C59" s="105">
        <v>32.71764705882353</v>
      </c>
      <c r="D59" s="68">
        <v>17.080000000000002</v>
      </c>
      <c r="E59" s="68">
        <v>13.941176470588232</v>
      </c>
      <c r="F59" s="106">
        <v>1.6964705882352944</v>
      </c>
      <c r="G59" s="105">
        <v>61.718823529411765</v>
      </c>
      <c r="H59" s="68">
        <v>2.2588235294117651</v>
      </c>
      <c r="I59" s="68">
        <v>1.6600000000000004</v>
      </c>
      <c r="J59" s="106">
        <v>57.8</v>
      </c>
      <c r="K59" s="105">
        <v>56.735294117647065</v>
      </c>
      <c r="L59" s="68">
        <v>6.4000000000000012</v>
      </c>
      <c r="M59" s="68">
        <v>29.600000000000005</v>
      </c>
      <c r="N59" s="68">
        <v>20.735294117647058</v>
      </c>
      <c r="O59" s="104"/>
    </row>
    <row r="60" spans="2:15" x14ac:dyDescent="0.25">
      <c r="B60" s="104" t="s">
        <v>245</v>
      </c>
      <c r="C60" s="105">
        <v>21.070769230769233</v>
      </c>
      <c r="D60" s="68">
        <v>7.3230769230769246</v>
      </c>
      <c r="E60" s="68">
        <v>8.9938461538461532</v>
      </c>
      <c r="F60" s="106">
        <v>4.7538461538461547</v>
      </c>
      <c r="G60" s="105">
        <v>46.427692307692311</v>
      </c>
      <c r="H60" s="68">
        <v>19.98769230769231</v>
      </c>
      <c r="I60" s="68">
        <v>3.3200000000000003</v>
      </c>
      <c r="J60" s="106">
        <v>23.12</v>
      </c>
      <c r="K60" s="105">
        <v>62.307692307692314</v>
      </c>
      <c r="L60" s="68">
        <v>6.4</v>
      </c>
      <c r="M60" s="68">
        <v>25.9</v>
      </c>
      <c r="N60" s="68">
        <v>30.007692307692309</v>
      </c>
      <c r="O60" s="104"/>
    </row>
    <row r="61" spans="2:15" x14ac:dyDescent="0.25">
      <c r="B61" s="104" t="s">
        <v>470</v>
      </c>
      <c r="C61" s="105">
        <v>54.156800000000018</v>
      </c>
      <c r="D61" s="68">
        <v>29.702400000000015</v>
      </c>
      <c r="E61" s="68">
        <v>8.4687999999999999</v>
      </c>
      <c r="F61" s="106">
        <v>15.98560000000001</v>
      </c>
      <c r="G61" s="105">
        <v>55.339199999999991</v>
      </c>
      <c r="H61" s="68">
        <v>6.5792000000000002</v>
      </c>
      <c r="I61" s="68">
        <v>8.3000000000000007</v>
      </c>
      <c r="J61" s="106">
        <v>40.459999999999987</v>
      </c>
      <c r="K61" s="105">
        <v>38.174000000000021</v>
      </c>
      <c r="L61" s="68">
        <v>1.5999999999999994</v>
      </c>
      <c r="M61" s="68">
        <v>11.10000000000001</v>
      </c>
      <c r="N61" s="68">
        <v>25.474000000000007</v>
      </c>
      <c r="O61" s="104"/>
    </row>
    <row r="62" spans="2:15" x14ac:dyDescent="0.25">
      <c r="B62" s="104" t="s">
        <v>1029</v>
      </c>
      <c r="C62" s="105">
        <v>36.574358974358972</v>
      </c>
      <c r="D62" s="68">
        <v>10.374358974358978</v>
      </c>
      <c r="E62" s="68">
        <v>19.122051282051288</v>
      </c>
      <c r="F62" s="106">
        <v>7.0779487179487175</v>
      </c>
      <c r="G62" s="105">
        <v>87.930769230769229</v>
      </c>
      <c r="H62" s="68">
        <v>18.510769230769238</v>
      </c>
      <c r="I62" s="68">
        <v>11.619999999999992</v>
      </c>
      <c r="J62" s="106">
        <v>57.8</v>
      </c>
      <c r="K62" s="105">
        <v>73.861538461538458</v>
      </c>
      <c r="L62" s="68">
        <v>1.600000000000001</v>
      </c>
      <c r="M62" s="68">
        <v>29.600000000000019</v>
      </c>
      <c r="N62" s="68">
        <v>42.661538461538463</v>
      </c>
      <c r="O62" s="104"/>
    </row>
    <row r="63" spans="2:15" x14ac:dyDescent="0.25">
      <c r="B63" s="104" t="s">
        <v>239</v>
      </c>
      <c r="C63" s="105">
        <v>30.540000000000003</v>
      </c>
      <c r="D63" s="68">
        <v>9.240000000000002</v>
      </c>
      <c r="E63" s="68">
        <v>12.454117647058824</v>
      </c>
      <c r="F63" s="106">
        <v>8.8458823529411763</v>
      </c>
      <c r="G63" s="105">
        <v>39.734117647058824</v>
      </c>
      <c r="H63" s="68">
        <v>21.534117647058821</v>
      </c>
      <c r="I63" s="68">
        <v>6.6400000000000015</v>
      </c>
      <c r="J63" s="106">
        <v>11.560000000000002</v>
      </c>
      <c r="K63" s="105">
        <v>68.794117647058812</v>
      </c>
      <c r="L63" s="68">
        <v>6.4000000000000012</v>
      </c>
      <c r="M63" s="68">
        <v>25.899999999999995</v>
      </c>
      <c r="N63" s="68">
        <v>36.494117647058822</v>
      </c>
      <c r="O63" s="104"/>
    </row>
    <row r="64" spans="2:15" x14ac:dyDescent="0.25">
      <c r="B64" s="104" t="s">
        <v>850</v>
      </c>
      <c r="C64" s="105">
        <v>42.295999999999999</v>
      </c>
      <c r="D64" s="68">
        <v>24.752000000000002</v>
      </c>
      <c r="E64" s="68">
        <v>15.484000000000002</v>
      </c>
      <c r="F64" s="106">
        <v>2.06</v>
      </c>
      <c r="G64" s="105">
        <v>81.315999999999988</v>
      </c>
      <c r="H64" s="68">
        <v>8.5760000000000005</v>
      </c>
      <c r="I64" s="68">
        <v>14.940000000000003</v>
      </c>
      <c r="J64" s="106">
        <v>57.8</v>
      </c>
      <c r="K64" s="105">
        <v>61.89</v>
      </c>
      <c r="L64" s="68">
        <v>3.1999999999999997</v>
      </c>
      <c r="M64" s="68">
        <v>21.09</v>
      </c>
      <c r="N64" s="68">
        <v>37.6</v>
      </c>
      <c r="O64" s="104"/>
    </row>
    <row r="65" spans="2:15" x14ac:dyDescent="0.25">
      <c r="B65" s="104" t="s">
        <v>463</v>
      </c>
      <c r="C65" s="105">
        <v>51.409090909090907</v>
      </c>
      <c r="D65" s="68">
        <v>33.103636363636355</v>
      </c>
      <c r="E65" s="68">
        <v>6.32</v>
      </c>
      <c r="F65" s="106">
        <v>11.985454545454543</v>
      </c>
      <c r="G65" s="105">
        <v>61.238181818181857</v>
      </c>
      <c r="H65" s="68">
        <v>5.8181818181818196E-2</v>
      </c>
      <c r="I65" s="68">
        <v>14.94</v>
      </c>
      <c r="J65" s="106">
        <v>46.240000000000016</v>
      </c>
      <c r="K65" s="105">
        <v>57.759090909090922</v>
      </c>
      <c r="L65" s="68">
        <v>14.399999999999999</v>
      </c>
      <c r="M65" s="68">
        <v>11.099999999999996</v>
      </c>
      <c r="N65" s="68">
        <v>32.259090909090908</v>
      </c>
      <c r="O65" s="104"/>
    </row>
    <row r="66" spans="2:15" x14ac:dyDescent="0.25">
      <c r="B66" s="104" t="s">
        <v>876</v>
      </c>
      <c r="C66" s="105">
        <v>50.28583333333335</v>
      </c>
      <c r="D66" s="68">
        <v>41.25333333333333</v>
      </c>
      <c r="E66" s="68">
        <v>6.7149999999999999</v>
      </c>
      <c r="F66" s="106">
        <v>2.3175000000000003</v>
      </c>
      <c r="G66" s="105">
        <v>74.260000000000005</v>
      </c>
      <c r="H66" s="68">
        <v>8.1599999999999984</v>
      </c>
      <c r="I66" s="68">
        <v>8.3000000000000007</v>
      </c>
      <c r="J66" s="106">
        <v>57.8</v>
      </c>
      <c r="K66" s="105">
        <v>47.366666666666674</v>
      </c>
      <c r="L66" s="68">
        <v>4.799999999999998</v>
      </c>
      <c r="M66" s="68">
        <v>22.199999999999992</v>
      </c>
      <c r="N66" s="68">
        <v>20.366666666666667</v>
      </c>
      <c r="O66" s="104"/>
    </row>
    <row r="67" spans="2:15" x14ac:dyDescent="0.25">
      <c r="B67" s="104" t="s">
        <v>404</v>
      </c>
      <c r="C67" s="105">
        <v>57.661724137931053</v>
      </c>
      <c r="D67" s="68">
        <v>42.101379310344797</v>
      </c>
      <c r="E67" s="68">
        <v>8.9896551724137943</v>
      </c>
      <c r="F67" s="106">
        <v>6.5706896551724183</v>
      </c>
      <c r="G67" s="105">
        <v>45.217931034482767</v>
      </c>
      <c r="H67" s="68">
        <v>12.13793103448276</v>
      </c>
      <c r="I67" s="68">
        <v>9.9600000000000115</v>
      </c>
      <c r="J67" s="106">
        <v>23.11999999999998</v>
      </c>
      <c r="K67" s="105">
        <v>46.486206896551735</v>
      </c>
      <c r="L67" s="68">
        <v>1.5999999999999988</v>
      </c>
      <c r="M67" s="68">
        <v>14.417241379310346</v>
      </c>
      <c r="N67" s="68">
        <v>30.468965517241386</v>
      </c>
      <c r="O67" s="104"/>
    </row>
    <row r="68" spans="2:15" x14ac:dyDescent="0.25">
      <c r="B68" s="104" t="s">
        <v>1234</v>
      </c>
      <c r="C68" s="105">
        <v>36.677499999999995</v>
      </c>
      <c r="D68" s="68">
        <v>7.3383333333333365</v>
      </c>
      <c r="E68" s="68">
        <v>16.721666666666668</v>
      </c>
      <c r="F68" s="106">
        <v>12.6175</v>
      </c>
      <c r="G68" s="105">
        <v>60.466666666666676</v>
      </c>
      <c r="H68" s="68">
        <v>19.146666666666668</v>
      </c>
      <c r="I68" s="68">
        <v>6.6400000000000023</v>
      </c>
      <c r="J68" s="106">
        <v>34.679999999999986</v>
      </c>
      <c r="K68" s="105">
        <v>59.416666666666664</v>
      </c>
      <c r="L68" s="68">
        <v>8</v>
      </c>
      <c r="M68" s="68">
        <v>12.641666666666662</v>
      </c>
      <c r="N68" s="68">
        <v>38.775000000000006</v>
      </c>
      <c r="O68" s="104"/>
    </row>
    <row r="69" spans="2:15" x14ac:dyDescent="0.25">
      <c r="B69" s="104" t="s">
        <v>786</v>
      </c>
      <c r="C69" s="105">
        <v>49.32266666666667</v>
      </c>
      <c r="D69" s="68">
        <v>35.382666666666672</v>
      </c>
      <c r="E69" s="68">
        <v>12.429333333333334</v>
      </c>
      <c r="F69" s="106">
        <v>1.510666666666667</v>
      </c>
      <c r="G69" s="105">
        <v>16.097333333333335</v>
      </c>
      <c r="H69" s="68">
        <v>6.9973333333333336</v>
      </c>
      <c r="I69" s="68">
        <v>3.3200000000000021</v>
      </c>
      <c r="J69" s="106">
        <v>5.780000000000002</v>
      </c>
      <c r="K69" s="105">
        <v>69.516666666666666</v>
      </c>
      <c r="L69" s="68">
        <v>8</v>
      </c>
      <c r="M69" s="68">
        <v>36.13666666666667</v>
      </c>
      <c r="N69" s="68">
        <v>25.380000000000006</v>
      </c>
      <c r="O69" s="104"/>
    </row>
    <row r="70" spans="2:15" x14ac:dyDescent="0.25">
      <c r="B70" s="104" t="s">
        <v>360</v>
      </c>
      <c r="C70" s="105">
        <v>23.29636363636364</v>
      </c>
      <c r="D70" s="68">
        <v>4.904242424242427</v>
      </c>
      <c r="E70" s="68">
        <v>14.459393939393943</v>
      </c>
      <c r="F70" s="106">
        <v>3.9327272727272735</v>
      </c>
      <c r="G70" s="105">
        <v>52.892727272727271</v>
      </c>
      <c r="H70" s="68">
        <v>18.152727272727272</v>
      </c>
      <c r="I70" s="68">
        <v>11.619999999999994</v>
      </c>
      <c r="J70" s="106">
        <v>23.120000000000008</v>
      </c>
      <c r="K70" s="105">
        <v>43.724242424242426</v>
      </c>
      <c r="L70" s="68">
        <v>1.6000000000000008</v>
      </c>
      <c r="M70" s="68">
        <v>9.0818181818181856</v>
      </c>
      <c r="N70" s="68">
        <v>33.042424242424239</v>
      </c>
      <c r="O70" s="104"/>
    </row>
    <row r="71" spans="2:15" x14ac:dyDescent="0.25">
      <c r="B71" s="104" t="s">
        <v>783</v>
      </c>
      <c r="C71" s="105">
        <v>53.420645161290331</v>
      </c>
      <c r="D71" s="68">
        <v>34.701935483870969</v>
      </c>
      <c r="E71" s="68">
        <v>14.06709677419355</v>
      </c>
      <c r="F71" s="106">
        <v>4.6516129032258053</v>
      </c>
      <c r="G71" s="105">
        <v>27.201935483870969</v>
      </c>
      <c r="H71" s="68">
        <v>14.781935483870967</v>
      </c>
      <c r="I71" s="68">
        <v>6.6400000000000041</v>
      </c>
      <c r="J71" s="106">
        <v>5.780000000000002</v>
      </c>
      <c r="K71" s="105">
        <v>56.464516129032255</v>
      </c>
      <c r="L71" s="68">
        <v>6.400000000000003</v>
      </c>
      <c r="M71" s="68">
        <v>11.100000000000001</v>
      </c>
      <c r="N71" s="68">
        <v>38.964516129032255</v>
      </c>
      <c r="O71" s="104"/>
    </row>
    <row r="72" spans="2:15" x14ac:dyDescent="0.25">
      <c r="B72" s="104" t="s">
        <v>1258</v>
      </c>
      <c r="C72" s="105">
        <v>28.123305785123961</v>
      </c>
      <c r="D72" s="68">
        <v>16.600991735537178</v>
      </c>
      <c r="E72" s="68">
        <v>7.9130578512396692</v>
      </c>
      <c r="F72" s="106">
        <v>3.6092561983471043</v>
      </c>
      <c r="G72" s="105">
        <v>65.328264462809898</v>
      </c>
      <c r="H72" s="68">
        <v>14.048264462809918</v>
      </c>
      <c r="I72" s="68">
        <v>16.600000000000001</v>
      </c>
      <c r="J72" s="106">
        <v>34.680000000000007</v>
      </c>
      <c r="K72" s="105">
        <v>49.201652892561953</v>
      </c>
      <c r="L72" s="68">
        <v>4.8000000000000016</v>
      </c>
      <c r="M72" s="68">
        <v>7.8892561983470975</v>
      </c>
      <c r="N72" s="68">
        <v>36.512396694214871</v>
      </c>
      <c r="O72" s="104"/>
    </row>
    <row r="73" spans="2:15" x14ac:dyDescent="0.25">
      <c r="B73" s="104" t="s">
        <v>671</v>
      </c>
      <c r="C73" s="105">
        <v>48.055609756097589</v>
      </c>
      <c r="D73" s="68">
        <v>39.589268292682924</v>
      </c>
      <c r="E73" s="68">
        <v>4.5473170731707322</v>
      </c>
      <c r="F73" s="106">
        <v>3.9190243902438988</v>
      </c>
      <c r="G73" s="105">
        <v>51.343414634146342</v>
      </c>
      <c r="H73" s="68">
        <v>18.263414634146343</v>
      </c>
      <c r="I73" s="68">
        <v>9.960000000000008</v>
      </c>
      <c r="J73" s="106">
        <v>23.120000000000008</v>
      </c>
      <c r="K73" s="105">
        <v>60.487804878048777</v>
      </c>
      <c r="L73" s="68">
        <v>12.800000000000004</v>
      </c>
      <c r="M73" s="68">
        <v>29.690243902439036</v>
      </c>
      <c r="N73" s="68">
        <v>17.997560975609755</v>
      </c>
      <c r="O73" s="104"/>
    </row>
    <row r="74" spans="2:15" x14ac:dyDescent="0.25">
      <c r="B74" s="104" t="s">
        <v>1092</v>
      </c>
      <c r="C74" s="105">
        <v>26.825797101449286</v>
      </c>
      <c r="D74" s="68">
        <v>10.76173913043478</v>
      </c>
      <c r="E74" s="68">
        <v>9.5257971014492782</v>
      </c>
      <c r="F74" s="106">
        <v>6.5382608695652147</v>
      </c>
      <c r="G74" s="105">
        <v>58.135942028985504</v>
      </c>
      <c r="H74" s="68">
        <v>15.155942028985502</v>
      </c>
      <c r="I74" s="68">
        <v>8.3000000000000007</v>
      </c>
      <c r="J74" s="106">
        <v>34.680000000000042</v>
      </c>
      <c r="K74" s="105">
        <v>52.542028985507251</v>
      </c>
      <c r="L74" s="68">
        <v>3.1999999999999962</v>
      </c>
      <c r="M74" s="68">
        <v>18.553623188405801</v>
      </c>
      <c r="N74" s="68">
        <v>30.788405797101458</v>
      </c>
      <c r="O74" s="104"/>
    </row>
    <row r="75" spans="2:15" x14ac:dyDescent="0.25">
      <c r="B75" s="104" t="s">
        <v>669</v>
      </c>
      <c r="C75" s="105">
        <v>46.42463768115941</v>
      </c>
      <c r="D75" s="68">
        <v>41.736231884057965</v>
      </c>
      <c r="E75" s="68">
        <v>2.7478260869565219</v>
      </c>
      <c r="F75" s="106">
        <v>1.9405797101449254</v>
      </c>
      <c r="G75" s="105">
        <v>13.199710144927533</v>
      </c>
      <c r="H75" s="68">
        <v>4.0997101449275366</v>
      </c>
      <c r="I75" s="68">
        <v>3.3199999999999963</v>
      </c>
      <c r="J75" s="106">
        <v>5.7799999999999931</v>
      </c>
      <c r="K75" s="105">
        <v>55.878260869565239</v>
      </c>
      <c r="L75" s="68">
        <v>4.800000000000006</v>
      </c>
      <c r="M75" s="68">
        <v>33.299999999999962</v>
      </c>
      <c r="N75" s="68">
        <v>17.778260869565219</v>
      </c>
      <c r="O75" s="104"/>
    </row>
    <row r="76" spans="2:15" x14ac:dyDescent="0.25">
      <c r="B76" s="104" t="s">
        <v>209</v>
      </c>
      <c r="C76" s="105">
        <v>40.432222222222229</v>
      </c>
      <c r="D76" s="68">
        <v>18.24666666666667</v>
      </c>
      <c r="E76" s="68">
        <v>14.746666666666664</v>
      </c>
      <c r="F76" s="106">
        <v>7.4388888888888873</v>
      </c>
      <c r="G76" s="105">
        <v>44.917777777777786</v>
      </c>
      <c r="H76" s="68">
        <v>18.417777777777783</v>
      </c>
      <c r="I76" s="68">
        <v>14.940000000000003</v>
      </c>
      <c r="J76" s="106">
        <v>11.560000000000004</v>
      </c>
      <c r="K76" s="105">
        <v>55.56666666666667</v>
      </c>
      <c r="L76" s="68">
        <v>1.6000000000000005</v>
      </c>
      <c r="M76" s="68">
        <v>14.800000000000004</v>
      </c>
      <c r="N76" s="68">
        <v>39.166666666666671</v>
      </c>
      <c r="O76" s="104"/>
    </row>
    <row r="77" spans="2:15" x14ac:dyDescent="0.25">
      <c r="B77" s="104" t="s">
        <v>460</v>
      </c>
      <c r="C77" s="105">
        <v>58.880000000000024</v>
      </c>
      <c r="D77" s="68">
        <v>34.657078651685431</v>
      </c>
      <c r="E77" s="68">
        <v>10.474157303370792</v>
      </c>
      <c r="F77" s="106">
        <v>13.748764044943817</v>
      </c>
      <c r="G77" s="105">
        <v>64.641573033707857</v>
      </c>
      <c r="H77" s="68">
        <v>10.901573033707862</v>
      </c>
      <c r="I77" s="68">
        <v>13.279999999999978</v>
      </c>
      <c r="J77" s="106">
        <v>40.460000000000065</v>
      </c>
      <c r="K77" s="105">
        <v>54.87078651685394</v>
      </c>
      <c r="L77" s="68">
        <v>12.799999999999978</v>
      </c>
      <c r="M77" s="68">
        <v>12.180898876404509</v>
      </c>
      <c r="N77" s="68">
        <v>29.88988764044943</v>
      </c>
      <c r="O77" s="104"/>
    </row>
    <row r="78" spans="2:15" x14ac:dyDescent="0.25">
      <c r="B78" s="104" t="s">
        <v>1074</v>
      </c>
      <c r="C78" s="105">
        <v>30.59090909090909</v>
      </c>
      <c r="D78" s="68">
        <v>4.7600000000000016</v>
      </c>
      <c r="E78" s="68">
        <v>14.219999999999999</v>
      </c>
      <c r="F78" s="106">
        <v>11.61090909090909</v>
      </c>
      <c r="G78" s="105">
        <v>85.210909090909098</v>
      </c>
      <c r="H78" s="68">
        <v>20.770909090909086</v>
      </c>
      <c r="I78" s="68">
        <v>6.6400000000000023</v>
      </c>
      <c r="J78" s="106">
        <v>57.8</v>
      </c>
      <c r="K78" s="105">
        <v>67.586363636363629</v>
      </c>
      <c r="L78" s="68">
        <v>14.399999999999999</v>
      </c>
      <c r="M78" s="68">
        <v>11.099999999999996</v>
      </c>
      <c r="N78" s="68">
        <v>42.086363636363636</v>
      </c>
      <c r="O78" s="104"/>
    </row>
    <row r="79" spans="2:15" x14ac:dyDescent="0.25">
      <c r="B79" s="104" t="s">
        <v>449</v>
      </c>
      <c r="C79" s="105">
        <v>56.627450980392169</v>
      </c>
      <c r="D79" s="68">
        <v>32.480000000000004</v>
      </c>
      <c r="E79" s="68">
        <v>8.79843137254902</v>
      </c>
      <c r="F79" s="106">
        <v>15.349019607843136</v>
      </c>
      <c r="G79" s="105">
        <v>64.087843137254922</v>
      </c>
      <c r="H79" s="68">
        <v>4.5678431372549033</v>
      </c>
      <c r="I79" s="68">
        <v>13.279999999999996</v>
      </c>
      <c r="J79" s="106">
        <v>46.239999999999981</v>
      </c>
      <c r="K79" s="105">
        <v>42.507843137254902</v>
      </c>
      <c r="L79" s="68">
        <v>8</v>
      </c>
      <c r="M79" s="68">
        <v>11.10000000000001</v>
      </c>
      <c r="N79" s="68">
        <v>23.407843137254904</v>
      </c>
      <c r="O79" s="104"/>
    </row>
    <row r="80" spans="2:15" x14ac:dyDescent="0.25">
      <c r="B80" s="104" t="s">
        <v>780</v>
      </c>
      <c r="C80" s="105">
        <v>50.809090909090919</v>
      </c>
      <c r="D80" s="68">
        <v>37.863636363636374</v>
      </c>
      <c r="E80" s="68">
        <v>11.634545454545453</v>
      </c>
      <c r="F80" s="106">
        <v>1.3109090909090912</v>
      </c>
      <c r="G80" s="105">
        <v>17.218181818181826</v>
      </c>
      <c r="H80" s="68">
        <v>6.458181818181818</v>
      </c>
      <c r="I80" s="68">
        <v>4.9799999999999986</v>
      </c>
      <c r="J80" s="106">
        <v>5.780000000000002</v>
      </c>
      <c r="K80" s="105">
        <v>55.731818181818177</v>
      </c>
      <c r="L80" s="68">
        <v>12.800000000000004</v>
      </c>
      <c r="M80" s="68">
        <v>11.099999999999996</v>
      </c>
      <c r="N80" s="68">
        <v>31.831818181818186</v>
      </c>
      <c r="O80" s="104"/>
    </row>
    <row r="81" spans="2:15" x14ac:dyDescent="0.25">
      <c r="B81" s="104" t="s">
        <v>885</v>
      </c>
      <c r="C81" s="105">
        <v>49.820909090909097</v>
      </c>
      <c r="D81" s="68">
        <v>35.483636363636357</v>
      </c>
      <c r="E81" s="68">
        <v>11.06</v>
      </c>
      <c r="F81" s="106">
        <v>3.2772727272727282</v>
      </c>
      <c r="G81" s="105">
        <v>85.249090909090924</v>
      </c>
      <c r="H81" s="68">
        <v>12.50909090909091</v>
      </c>
      <c r="I81" s="68">
        <v>14.94</v>
      </c>
      <c r="J81" s="106">
        <v>57.8</v>
      </c>
      <c r="K81" s="105">
        <v>48.040909090909082</v>
      </c>
      <c r="L81" s="68">
        <v>6.4000000000000021</v>
      </c>
      <c r="M81" s="68">
        <v>22.199999999999992</v>
      </c>
      <c r="N81" s="68">
        <v>19.440909090909084</v>
      </c>
      <c r="O81" s="104"/>
    </row>
    <row r="82" spans="2:15" x14ac:dyDescent="0.25">
      <c r="B82" s="104" t="s">
        <v>726</v>
      </c>
      <c r="C82" s="105">
        <v>48.926153846153845</v>
      </c>
      <c r="D82" s="68">
        <v>39.086923076923064</v>
      </c>
      <c r="E82" s="68">
        <v>9.6015384615384622</v>
      </c>
      <c r="F82" s="106">
        <v>0.23769230769230776</v>
      </c>
      <c r="G82" s="105">
        <v>64.083076923076931</v>
      </c>
      <c r="H82" s="68">
        <v>16.123076923076926</v>
      </c>
      <c r="I82" s="68">
        <v>13.279999999999994</v>
      </c>
      <c r="J82" s="106">
        <v>34.680000000000035</v>
      </c>
      <c r="K82" s="105">
        <v>58.665384615384603</v>
      </c>
      <c r="L82" s="68">
        <v>6.3999999999999968</v>
      </c>
      <c r="M82" s="68">
        <v>25.330769230769228</v>
      </c>
      <c r="N82" s="68">
        <v>26.934615384615384</v>
      </c>
      <c r="O82" s="104"/>
    </row>
    <row r="83" spans="2:15" x14ac:dyDescent="0.25">
      <c r="B83" s="104" t="s">
        <v>458</v>
      </c>
      <c r="C83" s="105">
        <v>56.064554455445531</v>
      </c>
      <c r="D83" s="68">
        <v>33.084356435643592</v>
      </c>
      <c r="E83" s="68">
        <v>8.0095049504950513</v>
      </c>
      <c r="F83" s="106">
        <v>14.970693069306934</v>
      </c>
      <c r="G83" s="105">
        <v>67.388910891089097</v>
      </c>
      <c r="H83" s="68">
        <v>11.988910891089104</v>
      </c>
      <c r="I83" s="68">
        <v>14.940000000000017</v>
      </c>
      <c r="J83" s="106">
        <v>40.460000000000072</v>
      </c>
      <c r="K83" s="105">
        <v>52.733663366336657</v>
      </c>
      <c r="L83" s="68">
        <v>11.200000000000021</v>
      </c>
      <c r="M83" s="68">
        <v>11.100000000000017</v>
      </c>
      <c r="N83" s="68">
        <v>30.433663366336628</v>
      </c>
      <c r="O83" s="104"/>
    </row>
    <row r="84" spans="2:15" x14ac:dyDescent="0.25">
      <c r="B84" s="104" t="s">
        <v>787</v>
      </c>
      <c r="C84" s="105">
        <v>53.05737373737373</v>
      </c>
      <c r="D84" s="68">
        <v>42.166868686868703</v>
      </c>
      <c r="E84" s="68">
        <v>5.5220202020202036</v>
      </c>
      <c r="F84" s="106">
        <v>5.3684848484848482</v>
      </c>
      <c r="G84" s="105">
        <v>25.992929292929293</v>
      </c>
      <c r="H84" s="68">
        <v>10.252929292929297</v>
      </c>
      <c r="I84" s="68">
        <v>9.9600000000000168</v>
      </c>
      <c r="J84" s="106">
        <v>5.7799999999999887</v>
      </c>
      <c r="K84" s="105">
        <v>44.497979797979781</v>
      </c>
      <c r="L84" s="68">
        <v>3.199999999999994</v>
      </c>
      <c r="M84" s="68">
        <v>21.975757575757612</v>
      </c>
      <c r="N84" s="68">
        <v>19.322222222222223</v>
      </c>
      <c r="O84" s="104"/>
    </row>
    <row r="85" spans="2:15" x14ac:dyDescent="0.25">
      <c r="B85" s="104" t="s">
        <v>1229</v>
      </c>
      <c r="C85" s="105">
        <v>26.65789473684211</v>
      </c>
      <c r="D85" s="68">
        <v>9.2694736842105296</v>
      </c>
      <c r="E85" s="68">
        <v>11.642105263157896</v>
      </c>
      <c r="F85" s="106">
        <v>5.7463157894736838</v>
      </c>
      <c r="G85" s="105">
        <v>60.563157894736847</v>
      </c>
      <c r="H85" s="68">
        <v>17.583157894736839</v>
      </c>
      <c r="I85" s="68">
        <v>8.3000000000000007</v>
      </c>
      <c r="J85" s="106">
        <v>34.679999999999993</v>
      </c>
      <c r="K85" s="105">
        <v>68.984210526315778</v>
      </c>
      <c r="L85" s="68">
        <v>3.2000000000000011</v>
      </c>
      <c r="M85" s="68">
        <v>28.431578947368433</v>
      </c>
      <c r="N85" s="68">
        <v>37.352631578947367</v>
      </c>
      <c r="O85" s="104"/>
    </row>
    <row r="86" spans="2:15" x14ac:dyDescent="0.25">
      <c r="B86" s="104" t="s">
        <v>348</v>
      </c>
      <c r="C86" s="105">
        <v>60.458705882352888</v>
      </c>
      <c r="D86" s="68">
        <v>39.424000000000014</v>
      </c>
      <c r="E86" s="68">
        <v>5.9482352941176471</v>
      </c>
      <c r="F86" s="106">
        <v>15.086470588235285</v>
      </c>
      <c r="G86" s="105">
        <v>54.569176470588268</v>
      </c>
      <c r="H86" s="68">
        <v>7.4691764705882351</v>
      </c>
      <c r="I86" s="68">
        <v>6.6399999999999899</v>
      </c>
      <c r="J86" s="106">
        <v>40.460000000000107</v>
      </c>
      <c r="K86" s="105">
        <v>50.334117647058839</v>
      </c>
      <c r="L86" s="68">
        <v>11.200000000000031</v>
      </c>
      <c r="M86" s="68">
        <v>11.099999999999973</v>
      </c>
      <c r="N86" s="68">
        <v>28.03411764705881</v>
      </c>
      <c r="O86" s="104"/>
    </row>
    <row r="87" spans="2:15" x14ac:dyDescent="0.25">
      <c r="B87" s="104" t="s">
        <v>765</v>
      </c>
      <c r="C87" s="105">
        <v>33.928682170542636</v>
      </c>
      <c r="D87" s="68">
        <v>18.265116279069794</v>
      </c>
      <c r="E87" s="68">
        <v>10.361860465116274</v>
      </c>
      <c r="F87" s="106">
        <v>5.301705426356591</v>
      </c>
      <c r="G87" s="105">
        <v>89.511937984496129</v>
      </c>
      <c r="H87" s="68">
        <v>15.111937984496121</v>
      </c>
      <c r="I87" s="68">
        <v>16.600000000000001</v>
      </c>
      <c r="J87" s="106">
        <v>57.8</v>
      </c>
      <c r="K87" s="105">
        <v>49.656589147286866</v>
      </c>
      <c r="L87" s="68">
        <v>1.5999999999999963</v>
      </c>
      <c r="M87" s="68">
        <v>18.872868217054261</v>
      </c>
      <c r="N87" s="68">
        <v>29.18372093023256</v>
      </c>
      <c r="O87" s="104"/>
    </row>
    <row r="88" spans="2:15" x14ac:dyDescent="0.25">
      <c r="B88" s="104" t="s">
        <v>247</v>
      </c>
      <c r="C88" s="105">
        <v>50.516666666666673</v>
      </c>
      <c r="D88" s="68">
        <v>27.370000000000005</v>
      </c>
      <c r="E88" s="68">
        <v>14.22</v>
      </c>
      <c r="F88" s="106">
        <v>8.9266666666666676</v>
      </c>
      <c r="G88" s="105">
        <v>33.93333333333333</v>
      </c>
      <c r="H88" s="68">
        <v>0.85333333333333339</v>
      </c>
      <c r="I88" s="68">
        <v>9.9599999999999991</v>
      </c>
      <c r="J88" s="106">
        <v>23.119999999999997</v>
      </c>
      <c r="K88" s="105">
        <v>66.86666666666666</v>
      </c>
      <c r="L88" s="68">
        <v>11.200000000000001</v>
      </c>
      <c r="M88" s="68">
        <v>25.900000000000002</v>
      </c>
      <c r="N88" s="68">
        <v>29.766666666666669</v>
      </c>
      <c r="O88" s="104"/>
    </row>
    <row r="89" spans="2:15" x14ac:dyDescent="0.25">
      <c r="B89" s="104" t="s">
        <v>520</v>
      </c>
      <c r="C89" s="105">
        <v>29.418181818181825</v>
      </c>
      <c r="D89" s="68">
        <v>6.4909090909090921</v>
      </c>
      <c r="E89" s="68">
        <v>12.065454545454546</v>
      </c>
      <c r="F89" s="106">
        <v>10.861818181818183</v>
      </c>
      <c r="G89" s="105">
        <v>50.449090909090913</v>
      </c>
      <c r="H89" s="68">
        <v>15.709090909090911</v>
      </c>
      <c r="I89" s="68">
        <v>11.620000000000003</v>
      </c>
      <c r="J89" s="106">
        <v>23.119999999999997</v>
      </c>
      <c r="K89" s="105">
        <v>58.400000000000006</v>
      </c>
      <c r="L89" s="68">
        <v>14.400000000000004</v>
      </c>
      <c r="M89" s="68">
        <v>11.099999999999998</v>
      </c>
      <c r="N89" s="68">
        <v>32.900000000000006</v>
      </c>
      <c r="O89" s="104"/>
    </row>
    <row r="90" spans="2:15" x14ac:dyDescent="0.25">
      <c r="B90" s="104" t="s">
        <v>334</v>
      </c>
      <c r="C90" s="105">
        <v>52.839999999999989</v>
      </c>
      <c r="D90" s="68">
        <v>24.097500000000004</v>
      </c>
      <c r="E90" s="68">
        <v>13.035</v>
      </c>
      <c r="F90" s="106">
        <v>15.707499999999998</v>
      </c>
      <c r="G90" s="105">
        <v>59.239999999999981</v>
      </c>
      <c r="H90" s="68">
        <v>10.48</v>
      </c>
      <c r="I90" s="68">
        <v>8.3000000000000007</v>
      </c>
      <c r="J90" s="106">
        <v>40.459999999999987</v>
      </c>
      <c r="K90" s="105">
        <v>61.962499999999999</v>
      </c>
      <c r="L90" s="68">
        <v>12.800000000000002</v>
      </c>
      <c r="M90" s="68">
        <v>11.562499999999996</v>
      </c>
      <c r="N90" s="68">
        <v>37.599999999999994</v>
      </c>
      <c r="O90" s="104"/>
    </row>
    <row r="91" spans="2:15" x14ac:dyDescent="0.25">
      <c r="B91" s="104" t="s">
        <v>670</v>
      </c>
      <c r="C91" s="105">
        <v>52.369371428571363</v>
      </c>
      <c r="D91" s="68">
        <v>44.009600000000013</v>
      </c>
      <c r="E91" s="68">
        <v>4.8754285714285714</v>
      </c>
      <c r="F91" s="106">
        <v>3.484342857142865</v>
      </c>
      <c r="G91" s="105">
        <v>27.889028571428561</v>
      </c>
      <c r="H91" s="68">
        <v>12.149028571428566</v>
      </c>
      <c r="I91" s="68">
        <v>9.9599999999999742</v>
      </c>
      <c r="J91" s="106">
        <v>5.7799999999999931</v>
      </c>
      <c r="K91" s="105">
        <v>44.014857142857103</v>
      </c>
      <c r="L91" s="68">
        <v>8</v>
      </c>
      <c r="M91" s="68">
        <v>16.597142857142831</v>
      </c>
      <c r="N91" s="68">
        <v>19.4177142857143</v>
      </c>
      <c r="O91" s="104"/>
    </row>
    <row r="92" spans="2:15" x14ac:dyDescent="0.25">
      <c r="B92" s="104" t="s">
        <v>338</v>
      </c>
      <c r="C92" s="105">
        <v>50.4038095238095</v>
      </c>
      <c r="D92" s="68">
        <v>24.253333333333334</v>
      </c>
      <c r="E92" s="68">
        <v>11.436190476190479</v>
      </c>
      <c r="F92" s="106">
        <v>14.714285714285712</v>
      </c>
      <c r="G92" s="105">
        <v>63.252380952380953</v>
      </c>
      <c r="H92" s="68">
        <v>16.152380952380952</v>
      </c>
      <c r="I92" s="68">
        <v>6.6400000000000015</v>
      </c>
      <c r="J92" s="106">
        <v>40.45999999999998</v>
      </c>
      <c r="K92" s="105">
        <v>53.219047619047615</v>
      </c>
      <c r="L92" s="68">
        <v>12.800000000000002</v>
      </c>
      <c r="M92" s="68">
        <v>11.099999999999998</v>
      </c>
      <c r="N92" s="68">
        <v>29.319047619047613</v>
      </c>
      <c r="O92" s="104"/>
    </row>
    <row r="93" spans="2:15" x14ac:dyDescent="0.25">
      <c r="B93" s="104" t="s">
        <v>424</v>
      </c>
      <c r="C93" s="105">
        <v>53.413333333333341</v>
      </c>
      <c r="D93" s="68">
        <v>43.368888888888883</v>
      </c>
      <c r="E93" s="68">
        <v>9.1288888888888895</v>
      </c>
      <c r="F93" s="106">
        <v>0.91555555555555568</v>
      </c>
      <c r="G93" s="105">
        <v>50.620000000000012</v>
      </c>
      <c r="H93" s="68">
        <v>19.200000000000003</v>
      </c>
      <c r="I93" s="68">
        <v>8.3000000000000007</v>
      </c>
      <c r="J93" s="106">
        <v>23.119999999999997</v>
      </c>
      <c r="K93" s="105">
        <v>52.622222222222227</v>
      </c>
      <c r="L93" s="68">
        <v>12.799999999999999</v>
      </c>
      <c r="M93" s="68">
        <v>11.1</v>
      </c>
      <c r="N93" s="68">
        <v>28.722222222222225</v>
      </c>
      <c r="O93" s="104"/>
    </row>
    <row r="94" spans="2:15" x14ac:dyDescent="0.25">
      <c r="B94" s="104" t="s">
        <v>578</v>
      </c>
      <c r="C94" s="105">
        <v>52.517831325301202</v>
      </c>
      <c r="D94" s="68">
        <v>34.122891566265082</v>
      </c>
      <c r="E94" s="68">
        <v>13.058795180722893</v>
      </c>
      <c r="F94" s="106">
        <v>5.3361445783132559</v>
      </c>
      <c r="G94" s="105">
        <v>66.830602409638502</v>
      </c>
      <c r="H94" s="68">
        <v>17.210602409638557</v>
      </c>
      <c r="I94" s="68">
        <v>14.94</v>
      </c>
      <c r="J94" s="106">
        <v>34.680000000000049</v>
      </c>
      <c r="K94" s="105">
        <v>54.274698795180768</v>
      </c>
      <c r="L94" s="68">
        <v>8</v>
      </c>
      <c r="M94" s="68">
        <v>7.7120481927710713</v>
      </c>
      <c r="N94" s="68">
        <v>38.562650602409626</v>
      </c>
      <c r="O94" s="104"/>
    </row>
    <row r="95" spans="2:15" x14ac:dyDescent="0.25">
      <c r="B95" s="104" t="s">
        <v>909</v>
      </c>
      <c r="C95" s="105">
        <v>36.107692307692304</v>
      </c>
      <c r="D95" s="68">
        <v>31.489230769230769</v>
      </c>
      <c r="E95" s="68">
        <v>4.6184615384615384</v>
      </c>
      <c r="F95" s="106">
        <v>0</v>
      </c>
      <c r="G95" s="105">
        <v>54.103076923076905</v>
      </c>
      <c r="H95" s="68">
        <v>6.2030769230769236</v>
      </c>
      <c r="I95" s="68">
        <v>1.6600000000000001</v>
      </c>
      <c r="J95" s="106">
        <v>46.24</v>
      </c>
      <c r="K95" s="105">
        <v>64.2</v>
      </c>
      <c r="L95" s="68">
        <v>12.8</v>
      </c>
      <c r="M95" s="68">
        <v>18.5</v>
      </c>
      <c r="N95" s="68">
        <v>32.900000000000006</v>
      </c>
      <c r="O95" s="104"/>
    </row>
    <row r="96" spans="2:15" x14ac:dyDescent="0.25">
      <c r="B96" s="104" t="s">
        <v>362</v>
      </c>
      <c r="C96" s="105">
        <v>42.092000000000006</v>
      </c>
      <c r="D96" s="68">
        <v>16.183999999999997</v>
      </c>
      <c r="E96" s="68">
        <v>16.432000000000002</v>
      </c>
      <c r="F96" s="106">
        <v>9.4759999999999991</v>
      </c>
      <c r="G96" s="105">
        <v>36.672000000000004</v>
      </c>
      <c r="H96" s="68">
        <v>6.9120000000000008</v>
      </c>
      <c r="I96" s="68">
        <v>6.6400000000000006</v>
      </c>
      <c r="J96" s="106">
        <v>23.12</v>
      </c>
      <c r="K96" s="105">
        <v>53.739999999999995</v>
      </c>
      <c r="L96" s="68">
        <v>12.8</v>
      </c>
      <c r="M96" s="68">
        <v>25.9</v>
      </c>
      <c r="N96" s="68">
        <v>15.040000000000001</v>
      </c>
      <c r="O96" s="104"/>
    </row>
    <row r="97" spans="2:15" x14ac:dyDescent="0.25">
      <c r="B97" s="104" t="s">
        <v>841</v>
      </c>
      <c r="C97" s="105">
        <v>33.25555555555556</v>
      </c>
      <c r="D97" s="68">
        <v>19.304444444444449</v>
      </c>
      <c r="E97" s="68">
        <v>9.8311111111111114</v>
      </c>
      <c r="F97" s="106">
        <v>4.1200000000000019</v>
      </c>
      <c r="G97" s="105">
        <v>64.082222222222214</v>
      </c>
      <c r="H97" s="68">
        <v>4.6222222222222227</v>
      </c>
      <c r="I97" s="68">
        <v>1.6600000000000006</v>
      </c>
      <c r="J97" s="106">
        <v>57.8</v>
      </c>
      <c r="K97" s="105">
        <v>53.599999999999994</v>
      </c>
      <c r="L97" s="68">
        <v>9.5999999999999979</v>
      </c>
      <c r="M97" s="68">
        <v>11.099999999999998</v>
      </c>
      <c r="N97" s="68">
        <v>32.9</v>
      </c>
      <c r="O97" s="104"/>
    </row>
    <row r="98" spans="2:15" x14ac:dyDescent="0.25">
      <c r="B98" s="104" t="s">
        <v>644</v>
      </c>
      <c r="C98" s="105">
        <v>42.228888888888896</v>
      </c>
      <c r="D98" s="68">
        <v>28.295555555555556</v>
      </c>
      <c r="E98" s="68">
        <v>3.8622222222222229</v>
      </c>
      <c r="F98" s="106">
        <v>10.071111111111113</v>
      </c>
      <c r="G98" s="105">
        <v>62.197777777777787</v>
      </c>
      <c r="H98" s="68">
        <v>4.3377777777777773</v>
      </c>
      <c r="I98" s="68">
        <v>11.619999999999997</v>
      </c>
      <c r="J98" s="106">
        <v>46.240000000000016</v>
      </c>
      <c r="K98" s="105">
        <v>50.599999999999994</v>
      </c>
      <c r="L98" s="68">
        <v>16</v>
      </c>
      <c r="M98" s="68">
        <v>11.099999999999998</v>
      </c>
      <c r="N98" s="68">
        <v>23.5</v>
      </c>
      <c r="O98" s="104"/>
    </row>
    <row r="99" spans="2:15" x14ac:dyDescent="0.25">
      <c r="B99" s="104" t="s">
        <v>1200</v>
      </c>
      <c r="C99" s="105">
        <v>38.336923076923078</v>
      </c>
      <c r="D99" s="68">
        <v>8.4215384615384625</v>
      </c>
      <c r="E99" s="68">
        <v>19.932307692307695</v>
      </c>
      <c r="F99" s="106">
        <v>9.9830769230769221</v>
      </c>
      <c r="G99" s="105">
        <v>77.873846153846159</v>
      </c>
      <c r="H99" s="68">
        <v>20.873846153846159</v>
      </c>
      <c r="I99" s="68">
        <v>4.9799999999999995</v>
      </c>
      <c r="J99" s="106">
        <v>52.02000000000001</v>
      </c>
      <c r="K99" s="105">
        <v>82.530769230769238</v>
      </c>
      <c r="L99" s="68">
        <v>12.8</v>
      </c>
      <c r="M99" s="68">
        <v>29.6</v>
      </c>
      <c r="N99" s="68">
        <v>40.130769230769232</v>
      </c>
      <c r="O99" s="104"/>
    </row>
    <row r="100" spans="2:15" x14ac:dyDescent="0.25">
      <c r="B100" s="104" t="s">
        <v>417</v>
      </c>
      <c r="C100" s="105">
        <v>58.187142857142867</v>
      </c>
      <c r="D100" s="68">
        <v>45.559999999999995</v>
      </c>
      <c r="E100" s="68">
        <v>5.4171428571428573</v>
      </c>
      <c r="F100" s="106">
        <v>7.2100000000000009</v>
      </c>
      <c r="G100" s="105">
        <v>34.085714285714275</v>
      </c>
      <c r="H100" s="68">
        <v>1.005714285714286</v>
      </c>
      <c r="I100" s="68">
        <v>9.9599999999999991</v>
      </c>
      <c r="J100" s="106">
        <v>23.12</v>
      </c>
      <c r="K100" s="105">
        <v>39.735714285714273</v>
      </c>
      <c r="L100" s="68">
        <v>4.7999999999999989</v>
      </c>
      <c r="M100" s="68">
        <v>11.099999999999998</v>
      </c>
      <c r="N100" s="68">
        <v>23.835714285714278</v>
      </c>
      <c r="O100" s="104"/>
    </row>
    <row r="101" spans="2:15" x14ac:dyDescent="0.25">
      <c r="B101" s="104" t="s">
        <v>903</v>
      </c>
      <c r="C101" s="105">
        <v>48.853000000000002</v>
      </c>
      <c r="D101" s="68">
        <v>42.602000000000004</v>
      </c>
      <c r="E101" s="68">
        <v>5.53</v>
      </c>
      <c r="F101" s="106">
        <v>0.72099999999999997</v>
      </c>
      <c r="G101" s="105">
        <v>20.852000000000011</v>
      </c>
      <c r="H101" s="68">
        <v>0.19200000000000006</v>
      </c>
      <c r="I101" s="68">
        <v>3.3200000000000007</v>
      </c>
      <c r="J101" s="106">
        <v>17.339999999999996</v>
      </c>
      <c r="K101" s="105">
        <v>44.915000000000013</v>
      </c>
      <c r="L101" s="68">
        <v>3.2000000000000006</v>
      </c>
      <c r="M101" s="68">
        <v>18.684999999999999</v>
      </c>
      <c r="N101" s="68">
        <v>23.03</v>
      </c>
      <c r="O101" s="104"/>
    </row>
    <row r="102" spans="2:15" x14ac:dyDescent="0.25">
      <c r="B102" s="104" t="s">
        <v>1133</v>
      </c>
      <c r="C102" s="105">
        <v>29.957391304347819</v>
      </c>
      <c r="D102" s="68">
        <v>16.763478260869569</v>
      </c>
      <c r="E102" s="68">
        <v>9.3426086956521726</v>
      </c>
      <c r="F102" s="106">
        <v>3.8513043478260873</v>
      </c>
      <c r="G102" s="105">
        <v>40.949565217391282</v>
      </c>
      <c r="H102" s="68">
        <v>2.9495652173913047</v>
      </c>
      <c r="I102" s="68">
        <v>3.3200000000000012</v>
      </c>
      <c r="J102" s="106">
        <v>34.679999999999986</v>
      </c>
      <c r="K102" s="105">
        <v>55.68695652173912</v>
      </c>
      <c r="L102" s="68">
        <v>3.2000000000000011</v>
      </c>
      <c r="M102" s="68">
        <v>29.600000000000009</v>
      </c>
      <c r="N102" s="68">
        <v>22.88695652173913</v>
      </c>
      <c r="O102" s="104"/>
    </row>
    <row r="103" spans="2:15" x14ac:dyDescent="0.25">
      <c r="B103" s="104" t="s">
        <v>736</v>
      </c>
      <c r="C103" s="105">
        <v>40.43</v>
      </c>
      <c r="D103" s="68">
        <v>33.320000000000007</v>
      </c>
      <c r="E103" s="68">
        <v>7.11</v>
      </c>
      <c r="F103" s="106">
        <v>0</v>
      </c>
      <c r="G103" s="105">
        <v>66.2</v>
      </c>
      <c r="H103" s="68">
        <v>16.639999999999997</v>
      </c>
      <c r="I103" s="68">
        <v>3.32</v>
      </c>
      <c r="J103" s="106">
        <v>46.239999999999995</v>
      </c>
      <c r="K103" s="105">
        <v>64.666666666666671</v>
      </c>
      <c r="L103" s="68">
        <v>14.400000000000004</v>
      </c>
      <c r="M103" s="68">
        <v>11.099999999999998</v>
      </c>
      <c r="N103" s="68">
        <v>39.166666666666671</v>
      </c>
      <c r="O103" s="104"/>
    </row>
    <row r="104" spans="2:15" x14ac:dyDescent="0.25">
      <c r="B104" s="104" t="s">
        <v>834</v>
      </c>
      <c r="C104" s="105">
        <v>39.733333333333334</v>
      </c>
      <c r="D104" s="68">
        <v>12.693333333333333</v>
      </c>
      <c r="E104" s="68">
        <v>19.486666666666672</v>
      </c>
      <c r="F104" s="106">
        <v>7.5533333333333346</v>
      </c>
      <c r="G104" s="105">
        <v>90.54</v>
      </c>
      <c r="H104" s="68">
        <v>21.119999999999997</v>
      </c>
      <c r="I104" s="68">
        <v>11.620000000000003</v>
      </c>
      <c r="J104" s="106">
        <v>57.8</v>
      </c>
      <c r="K104" s="105">
        <v>80.183333333333337</v>
      </c>
      <c r="L104" s="68">
        <v>11.200000000000001</v>
      </c>
      <c r="M104" s="68">
        <v>25.900000000000002</v>
      </c>
      <c r="N104" s="68">
        <v>43.083333333333329</v>
      </c>
      <c r="O104" s="104"/>
    </row>
    <row r="105" spans="2:15" x14ac:dyDescent="0.25">
      <c r="B105" s="104" t="s">
        <v>980</v>
      </c>
      <c r="C105" s="105">
        <v>41.893333333333338</v>
      </c>
      <c r="D105" s="68">
        <v>9.52</v>
      </c>
      <c r="E105" s="68">
        <v>20.013333333333332</v>
      </c>
      <c r="F105" s="106">
        <v>12.360000000000001</v>
      </c>
      <c r="G105" s="105">
        <v>78.826666666666668</v>
      </c>
      <c r="H105" s="68">
        <v>17.706666666666663</v>
      </c>
      <c r="I105" s="68">
        <v>3.32</v>
      </c>
      <c r="J105" s="106">
        <v>57.8</v>
      </c>
      <c r="K105" s="105">
        <v>79.833333333333329</v>
      </c>
      <c r="L105" s="68">
        <v>4.8</v>
      </c>
      <c r="M105" s="68">
        <v>29.599999999999998</v>
      </c>
      <c r="N105" s="68">
        <v>45.433333333333337</v>
      </c>
      <c r="O105" s="104"/>
    </row>
    <row r="106" spans="2:15" x14ac:dyDescent="0.25">
      <c r="B106" s="104" t="s">
        <v>329</v>
      </c>
      <c r="C106" s="105">
        <v>45.62923076923078</v>
      </c>
      <c r="D106" s="68">
        <v>26.912307692307689</v>
      </c>
      <c r="E106" s="68">
        <v>6.1984615384615385</v>
      </c>
      <c r="F106" s="106">
        <v>12.518461538461535</v>
      </c>
      <c r="G106" s="105">
        <v>65.65384615384616</v>
      </c>
      <c r="H106" s="68">
        <v>11.913846153846151</v>
      </c>
      <c r="I106" s="68">
        <v>13.280000000000005</v>
      </c>
      <c r="J106" s="106">
        <v>40.45999999999998</v>
      </c>
      <c r="K106" s="105">
        <v>66.17307692307692</v>
      </c>
      <c r="L106" s="68">
        <v>16</v>
      </c>
      <c r="M106" s="68">
        <v>11.669230769230765</v>
      </c>
      <c r="N106" s="68">
        <v>38.503846153846162</v>
      </c>
      <c r="O106" s="104"/>
    </row>
    <row r="107" spans="2:15" x14ac:dyDescent="0.25">
      <c r="B107" s="104" t="s">
        <v>346</v>
      </c>
      <c r="C107" s="105">
        <v>59.010434782608698</v>
      </c>
      <c r="D107" s="68">
        <v>33.32</v>
      </c>
      <c r="E107" s="68">
        <v>7.419130434782609</v>
      </c>
      <c r="F107" s="106">
        <v>18.271304347826089</v>
      </c>
      <c r="G107" s="105">
        <v>47.963478260869557</v>
      </c>
      <c r="H107" s="68">
        <v>5.8434782608695652</v>
      </c>
      <c r="I107" s="68">
        <v>1.6600000000000006</v>
      </c>
      <c r="J107" s="106">
        <v>40.45999999999998</v>
      </c>
      <c r="K107" s="105">
        <v>52.508695652173913</v>
      </c>
      <c r="L107" s="68">
        <v>12.800000000000004</v>
      </c>
      <c r="M107" s="68">
        <v>11.099999999999996</v>
      </c>
      <c r="N107" s="68">
        <v>28.608695652173914</v>
      </c>
      <c r="O107" s="104"/>
    </row>
    <row r="108" spans="2:15" x14ac:dyDescent="0.25">
      <c r="B108" s="104" t="s">
        <v>650</v>
      </c>
      <c r="C108" s="105">
        <v>25.862000000000002</v>
      </c>
      <c r="D108" s="68">
        <v>9.9960000000000022</v>
      </c>
      <c r="E108" s="68">
        <v>9.48</v>
      </c>
      <c r="F108" s="106">
        <v>6.3860000000000019</v>
      </c>
      <c r="G108" s="105">
        <v>43.715999999999994</v>
      </c>
      <c r="H108" s="68">
        <v>15.616000000000003</v>
      </c>
      <c r="I108" s="68">
        <v>4.9799999999999995</v>
      </c>
      <c r="J108" s="106">
        <v>23.119999999999997</v>
      </c>
      <c r="K108" s="105">
        <v>72.890000000000015</v>
      </c>
      <c r="L108" s="68">
        <v>12.799999999999999</v>
      </c>
      <c r="M108" s="68">
        <v>33.300000000000004</v>
      </c>
      <c r="N108" s="68">
        <v>26.790000000000003</v>
      </c>
      <c r="O108" s="104"/>
    </row>
    <row r="109" spans="2:15" x14ac:dyDescent="0.25">
      <c r="B109" s="104" t="s">
        <v>737</v>
      </c>
      <c r="C109" s="105">
        <v>45.260000000000005</v>
      </c>
      <c r="D109" s="68">
        <v>40.276923076923083</v>
      </c>
      <c r="E109" s="68">
        <v>4.983076923076923</v>
      </c>
      <c r="F109" s="106">
        <v>0</v>
      </c>
      <c r="G109" s="105">
        <v>54.187692307692309</v>
      </c>
      <c r="H109" s="68">
        <v>4.627692307692306</v>
      </c>
      <c r="I109" s="68">
        <v>3.3200000000000012</v>
      </c>
      <c r="J109" s="106">
        <v>46.240000000000016</v>
      </c>
      <c r="K109" s="105">
        <v>45.800000000000018</v>
      </c>
      <c r="L109" s="68">
        <v>4.799999999999998</v>
      </c>
      <c r="M109" s="68">
        <v>22.199999999999992</v>
      </c>
      <c r="N109" s="68">
        <v>18.799999999999994</v>
      </c>
      <c r="O109" s="104"/>
    </row>
    <row r="110" spans="2:15" x14ac:dyDescent="0.25">
      <c r="B110" s="104" t="s">
        <v>1016</v>
      </c>
      <c r="C110" s="105">
        <v>37.292173913043477</v>
      </c>
      <c r="D110" s="68">
        <v>17.384347826086962</v>
      </c>
      <c r="E110" s="68">
        <v>15.250434782608696</v>
      </c>
      <c r="F110" s="106">
        <v>4.6573913043478257</v>
      </c>
      <c r="G110" s="105">
        <v>64.190434782608676</v>
      </c>
      <c r="H110" s="68">
        <v>4.730434782608695</v>
      </c>
      <c r="I110" s="68">
        <v>1.6600000000000006</v>
      </c>
      <c r="J110" s="106">
        <v>57.8</v>
      </c>
      <c r="K110" s="105">
        <v>65.595652173913038</v>
      </c>
      <c r="L110" s="68">
        <v>8</v>
      </c>
      <c r="M110" s="68">
        <v>29.600000000000009</v>
      </c>
      <c r="N110" s="68">
        <v>27.995652173913044</v>
      </c>
      <c r="O110" s="104"/>
    </row>
    <row r="111" spans="2:15" x14ac:dyDescent="0.25">
      <c r="B111" s="104" t="s">
        <v>486</v>
      </c>
      <c r="C111" s="105">
        <v>49.623636363636365</v>
      </c>
      <c r="D111" s="68">
        <v>30.723636363636356</v>
      </c>
      <c r="E111" s="68">
        <v>9.910909090909092</v>
      </c>
      <c r="F111" s="106">
        <v>8.9890909090909119</v>
      </c>
      <c r="G111" s="105">
        <v>68.623636363636351</v>
      </c>
      <c r="H111" s="68">
        <v>10.763636363636365</v>
      </c>
      <c r="I111" s="68">
        <v>11.619999999999997</v>
      </c>
      <c r="J111" s="106">
        <v>46.240000000000016</v>
      </c>
      <c r="K111" s="105">
        <v>35.754545454545472</v>
      </c>
      <c r="L111" s="68">
        <v>14.399999999999999</v>
      </c>
      <c r="M111" s="68">
        <v>11.099999999999996</v>
      </c>
      <c r="N111" s="68">
        <v>10.254545454545449</v>
      </c>
      <c r="O111" s="104"/>
    </row>
    <row r="112" spans="2:15" x14ac:dyDescent="0.25">
      <c r="B112" s="104" t="s">
        <v>316</v>
      </c>
      <c r="C112" s="105">
        <v>40.233846153846152</v>
      </c>
      <c r="D112" s="68">
        <v>16.110769230769229</v>
      </c>
      <c r="E112" s="68">
        <v>12.396923076923079</v>
      </c>
      <c r="F112" s="106">
        <v>11.726153846153844</v>
      </c>
      <c r="G112" s="105">
        <v>62.558461538461536</v>
      </c>
      <c r="H112" s="68">
        <v>15.458461538461538</v>
      </c>
      <c r="I112" s="68">
        <v>6.6400000000000006</v>
      </c>
      <c r="J112" s="106">
        <v>40.459999999999994</v>
      </c>
      <c r="K112" s="105">
        <v>57.16153846153847</v>
      </c>
      <c r="L112" s="68">
        <v>12.8</v>
      </c>
      <c r="M112" s="68">
        <v>11.099999999999998</v>
      </c>
      <c r="N112" s="68">
        <v>33.261538461538464</v>
      </c>
      <c r="O112" s="104"/>
    </row>
    <row r="113" spans="2:15" x14ac:dyDescent="0.25">
      <c r="B113" s="104" t="s">
        <v>249</v>
      </c>
      <c r="C113" s="105">
        <v>64.318888888888878</v>
      </c>
      <c r="D113" s="68">
        <v>47.6</v>
      </c>
      <c r="E113" s="68">
        <v>5.6177777777777784</v>
      </c>
      <c r="F113" s="106">
        <v>11.101111111111107</v>
      </c>
      <c r="G113" s="105">
        <v>24.068888888888893</v>
      </c>
      <c r="H113" s="68">
        <v>0.88888888888888895</v>
      </c>
      <c r="I113" s="68">
        <v>11.619999999999994</v>
      </c>
      <c r="J113" s="106">
        <v>11.560000000000004</v>
      </c>
      <c r="K113" s="105">
        <v>48.750000000000007</v>
      </c>
      <c r="L113" s="68">
        <v>6.400000000000003</v>
      </c>
      <c r="M113" s="68">
        <v>25.899999999999984</v>
      </c>
      <c r="N113" s="68">
        <v>16.450000000000003</v>
      </c>
      <c r="O113" s="104"/>
    </row>
    <row r="114" spans="2:15" x14ac:dyDescent="0.25">
      <c r="B114" s="104" t="s">
        <v>735</v>
      </c>
      <c r="C114" s="105">
        <v>36.860000000000007</v>
      </c>
      <c r="D114" s="68">
        <v>29.749999999999996</v>
      </c>
      <c r="E114" s="68">
        <v>7.11</v>
      </c>
      <c r="F114" s="106">
        <v>0</v>
      </c>
      <c r="G114" s="105">
        <v>53.02</v>
      </c>
      <c r="H114" s="68">
        <v>5.120000000000001</v>
      </c>
      <c r="I114" s="68">
        <v>1.66</v>
      </c>
      <c r="J114" s="106">
        <v>46.239999999999995</v>
      </c>
      <c r="K114" s="105">
        <v>60.024999999999999</v>
      </c>
      <c r="L114" s="68">
        <v>11.200000000000001</v>
      </c>
      <c r="M114" s="68">
        <v>17.883333333333333</v>
      </c>
      <c r="N114" s="68">
        <v>30.94166666666667</v>
      </c>
      <c r="O114" s="104"/>
    </row>
    <row r="115" spans="2:15" x14ac:dyDescent="0.25">
      <c r="B115" s="104" t="s">
        <v>1002</v>
      </c>
      <c r="C115" s="105">
        <v>39.251111111111115</v>
      </c>
      <c r="D115" s="68">
        <v>11.9</v>
      </c>
      <c r="E115" s="68">
        <v>15.448888888888888</v>
      </c>
      <c r="F115" s="106">
        <v>11.902222222222221</v>
      </c>
      <c r="G115" s="105">
        <v>87.648888888888877</v>
      </c>
      <c r="H115" s="68">
        <v>16.568888888888885</v>
      </c>
      <c r="I115" s="68">
        <v>13.280000000000005</v>
      </c>
      <c r="J115" s="106">
        <v>57.8</v>
      </c>
      <c r="K115" s="105">
        <v>57.105555555555533</v>
      </c>
      <c r="L115" s="68">
        <v>3.2000000000000011</v>
      </c>
      <c r="M115" s="68">
        <v>12.127777777777773</v>
      </c>
      <c r="N115" s="68">
        <v>41.777777777777779</v>
      </c>
      <c r="O115" s="104"/>
    </row>
    <row r="116" spans="2:15" x14ac:dyDescent="0.25">
      <c r="B116" s="104" t="s">
        <v>604</v>
      </c>
      <c r="C116" s="105">
        <v>54.701818181818176</v>
      </c>
      <c r="D116" s="68">
        <v>32.88727272727273</v>
      </c>
      <c r="E116" s="68">
        <v>8.3309090909090919</v>
      </c>
      <c r="F116" s="106">
        <v>13.483636363636363</v>
      </c>
      <c r="G116" s="105">
        <v>68.890909090909091</v>
      </c>
      <c r="H116" s="68">
        <v>6.0509090909090908</v>
      </c>
      <c r="I116" s="68">
        <v>16.600000000000001</v>
      </c>
      <c r="J116" s="106">
        <v>46.239999999999995</v>
      </c>
      <c r="K116" s="105">
        <v>40.881818181818183</v>
      </c>
      <c r="L116" s="68">
        <v>14.400000000000004</v>
      </c>
      <c r="M116" s="68">
        <v>11.099999999999998</v>
      </c>
      <c r="N116" s="68">
        <v>15.381818181818179</v>
      </c>
      <c r="O116" s="104"/>
    </row>
    <row r="117" spans="2:15" x14ac:dyDescent="0.25">
      <c r="B117" s="104" t="s">
        <v>869</v>
      </c>
      <c r="C117" s="105">
        <v>38.910909090909094</v>
      </c>
      <c r="D117" s="68">
        <v>23.8</v>
      </c>
      <c r="E117" s="68">
        <v>10.054545454545455</v>
      </c>
      <c r="F117" s="106">
        <v>5.0563636363636375</v>
      </c>
      <c r="G117" s="105">
        <v>75.494545454545445</v>
      </c>
      <c r="H117" s="68">
        <v>11.054545454545455</v>
      </c>
      <c r="I117" s="68">
        <v>6.64</v>
      </c>
      <c r="J117" s="106">
        <v>57.8</v>
      </c>
      <c r="K117" s="105">
        <v>53.845454545454551</v>
      </c>
      <c r="L117" s="68">
        <v>8</v>
      </c>
      <c r="M117" s="68">
        <v>18.5</v>
      </c>
      <c r="N117" s="68">
        <v>27.345454545454544</v>
      </c>
      <c r="O117" s="104"/>
    </row>
    <row r="118" spans="2:15" x14ac:dyDescent="0.25">
      <c r="B118" s="104" t="s">
        <v>414</v>
      </c>
      <c r="C118" s="105">
        <v>52.810555555555538</v>
      </c>
      <c r="D118" s="68">
        <v>40.459999999999987</v>
      </c>
      <c r="E118" s="68">
        <v>4.7400000000000011</v>
      </c>
      <c r="F118" s="106">
        <v>7.6105555555555551</v>
      </c>
      <c r="G118" s="105">
        <v>56.699999999999996</v>
      </c>
      <c r="H118" s="68">
        <v>9.6000000000000014</v>
      </c>
      <c r="I118" s="68">
        <v>6.6400000000000041</v>
      </c>
      <c r="J118" s="106">
        <v>40.45999999999998</v>
      </c>
      <c r="K118" s="105">
        <v>32.058333333333323</v>
      </c>
      <c r="L118" s="68">
        <v>9.6000000000000032</v>
      </c>
      <c r="M118" s="68">
        <v>11.100000000000003</v>
      </c>
      <c r="N118" s="68">
        <v>11.358333333333324</v>
      </c>
      <c r="O118" s="104"/>
    </row>
    <row r="119" spans="2:15" x14ac:dyDescent="0.25">
      <c r="B119" s="104" t="s">
        <v>495</v>
      </c>
      <c r="C119" s="105">
        <v>28.76</v>
      </c>
      <c r="D119" s="68">
        <v>12.614000000000001</v>
      </c>
      <c r="E119" s="68">
        <v>5.846000000000001</v>
      </c>
      <c r="F119" s="106">
        <v>10.3</v>
      </c>
      <c r="G119" s="105">
        <v>54.384</v>
      </c>
      <c r="H119" s="68">
        <v>17.984000000000002</v>
      </c>
      <c r="I119" s="68">
        <v>13.280000000000003</v>
      </c>
      <c r="J119" s="106">
        <v>23.120000000000005</v>
      </c>
      <c r="K119" s="105">
        <v>68.795000000000002</v>
      </c>
      <c r="L119" s="68">
        <v>8</v>
      </c>
      <c r="M119" s="68">
        <v>33.300000000000004</v>
      </c>
      <c r="N119" s="68">
        <v>27.494999999999997</v>
      </c>
      <c r="O119" s="104"/>
    </row>
    <row r="120" spans="2:15" x14ac:dyDescent="0.25">
      <c r="B120" s="104" t="s">
        <v>477</v>
      </c>
      <c r="C120" s="105">
        <v>54.215757575757578</v>
      </c>
      <c r="D120" s="68">
        <v>30.579393939393952</v>
      </c>
      <c r="E120" s="68">
        <v>10.964242424242427</v>
      </c>
      <c r="F120" s="106">
        <v>12.672121212121219</v>
      </c>
      <c r="G120" s="105">
        <v>77.715151515151547</v>
      </c>
      <c r="H120" s="68">
        <v>14.875151515151519</v>
      </c>
      <c r="I120" s="68">
        <v>16.600000000000001</v>
      </c>
      <c r="J120" s="106">
        <v>46.239999999999945</v>
      </c>
      <c r="K120" s="105">
        <v>77.993939393939385</v>
      </c>
      <c r="L120" s="68">
        <v>16</v>
      </c>
      <c r="M120" s="68">
        <v>25.675757575757594</v>
      </c>
      <c r="N120" s="68">
        <v>36.318181818181813</v>
      </c>
      <c r="O120" s="104"/>
    </row>
    <row r="121" spans="2:15" x14ac:dyDescent="0.25">
      <c r="B121" s="104" t="s">
        <v>516</v>
      </c>
      <c r="C121" s="105">
        <v>34.339354838709681</v>
      </c>
      <c r="D121" s="68">
        <v>28.406451612903233</v>
      </c>
      <c r="E121" s="68">
        <v>2.3445161290322583</v>
      </c>
      <c r="F121" s="106">
        <v>3.5883870967741904</v>
      </c>
      <c r="G121" s="105">
        <v>30.93225806451613</v>
      </c>
      <c r="H121" s="68">
        <v>6.1522580645161282</v>
      </c>
      <c r="I121" s="68">
        <v>1.660000000000001</v>
      </c>
      <c r="J121" s="106">
        <v>23.120000000000008</v>
      </c>
      <c r="K121" s="105">
        <v>33.419354838709687</v>
      </c>
      <c r="L121" s="68">
        <v>6.400000000000003</v>
      </c>
      <c r="M121" s="68">
        <v>11.100000000000001</v>
      </c>
      <c r="N121" s="68">
        <v>15.919354838709671</v>
      </c>
      <c r="O121" s="104"/>
    </row>
    <row r="122" spans="2:15" x14ac:dyDescent="0.25">
      <c r="B122" s="104" t="s">
        <v>929</v>
      </c>
      <c r="C122" s="105">
        <v>17.886153846153846</v>
      </c>
      <c r="D122" s="68">
        <v>4.7600000000000007</v>
      </c>
      <c r="E122" s="68">
        <v>13.126153846153848</v>
      </c>
      <c r="F122" s="106">
        <v>0</v>
      </c>
      <c r="G122" s="105">
        <v>86.101538461538453</v>
      </c>
      <c r="H122" s="68">
        <v>21.661538461538463</v>
      </c>
      <c r="I122" s="68">
        <v>6.6400000000000006</v>
      </c>
      <c r="J122" s="106">
        <v>57.8</v>
      </c>
      <c r="K122" s="105">
        <v>66.2</v>
      </c>
      <c r="L122" s="68">
        <v>12.8</v>
      </c>
      <c r="M122" s="68">
        <v>11.099999999999998</v>
      </c>
      <c r="N122" s="68">
        <v>42.300000000000004</v>
      </c>
      <c r="O122" s="104"/>
    </row>
    <row r="123" spans="2:15" x14ac:dyDescent="0.25">
      <c r="B123" s="104" t="s">
        <v>1006</v>
      </c>
      <c r="C123" s="105">
        <v>32.097931034482755</v>
      </c>
      <c r="D123" s="68">
        <v>10.012413793103452</v>
      </c>
      <c r="E123" s="68">
        <v>18.960000000000004</v>
      </c>
      <c r="F123" s="106">
        <v>3.1255172413793111</v>
      </c>
      <c r="G123" s="105">
        <v>91.569655172413789</v>
      </c>
      <c r="H123" s="68">
        <v>17.169655172413794</v>
      </c>
      <c r="I123" s="68">
        <v>16.600000000000001</v>
      </c>
      <c r="J123" s="106">
        <v>57.8</v>
      </c>
      <c r="K123" s="105">
        <v>86.472413793103428</v>
      </c>
      <c r="L123" s="68">
        <v>16</v>
      </c>
      <c r="M123" s="68">
        <v>27.686206896551738</v>
      </c>
      <c r="N123" s="68">
        <v>42.786206896551718</v>
      </c>
      <c r="O123" s="104"/>
    </row>
    <row r="124" spans="2:15" x14ac:dyDescent="0.25">
      <c r="B124" s="104" t="s">
        <v>1231</v>
      </c>
      <c r="C124" s="105">
        <v>26.851914893617014</v>
      </c>
      <c r="D124" s="68">
        <v>13.874893617021289</v>
      </c>
      <c r="E124" s="68">
        <v>8.0680851063829753</v>
      </c>
      <c r="F124" s="106">
        <v>4.9089361702127645</v>
      </c>
      <c r="G124" s="105">
        <v>56.21276595744682</v>
      </c>
      <c r="H124" s="68">
        <v>2.5327659574468089</v>
      </c>
      <c r="I124" s="68">
        <v>1.66</v>
      </c>
      <c r="J124" s="106">
        <v>52.019999999999946</v>
      </c>
      <c r="K124" s="105">
        <v>49.872340425531902</v>
      </c>
      <c r="L124" s="68">
        <v>8</v>
      </c>
      <c r="M124" s="68">
        <v>11.572340425531925</v>
      </c>
      <c r="N124" s="68">
        <v>30.299999999999994</v>
      </c>
      <c r="O124" s="104"/>
    </row>
    <row r="125" spans="2:15" x14ac:dyDescent="0.25">
      <c r="B125" s="104" t="s">
        <v>1215</v>
      </c>
      <c r="C125" s="105">
        <v>35.172000000000004</v>
      </c>
      <c r="D125" s="68">
        <v>7.6160000000000005</v>
      </c>
      <c r="E125" s="68">
        <v>16.431999999999999</v>
      </c>
      <c r="F125" s="106">
        <v>11.123999999999999</v>
      </c>
      <c r="G125" s="105">
        <v>78.123999999999995</v>
      </c>
      <c r="H125" s="68">
        <v>22.784000000000002</v>
      </c>
      <c r="I125" s="68">
        <v>3.3200000000000003</v>
      </c>
      <c r="J125" s="106">
        <v>52.019999999999996</v>
      </c>
      <c r="K125" s="105">
        <v>60.46</v>
      </c>
      <c r="L125" s="68">
        <v>8</v>
      </c>
      <c r="M125" s="68">
        <v>11.1</v>
      </c>
      <c r="N125" s="68">
        <v>41.360000000000007</v>
      </c>
      <c r="O125" s="104"/>
    </row>
    <row r="126" spans="2:15" x14ac:dyDescent="0.25">
      <c r="B126" s="104" t="s">
        <v>590</v>
      </c>
      <c r="C126" s="105">
        <v>49.860588235294109</v>
      </c>
      <c r="D126" s="68">
        <v>38.079999999999991</v>
      </c>
      <c r="E126" s="68">
        <v>5.2976470588235305</v>
      </c>
      <c r="F126" s="106">
        <v>6.4829411764705887</v>
      </c>
      <c r="G126" s="105">
        <v>49.875294117647059</v>
      </c>
      <c r="H126" s="68">
        <v>7.7552941176470576</v>
      </c>
      <c r="I126" s="68">
        <v>1.660000000000001</v>
      </c>
      <c r="J126" s="106">
        <v>40.45999999999998</v>
      </c>
      <c r="K126" s="105">
        <v>55.558823529411768</v>
      </c>
      <c r="L126" s="68">
        <v>12.800000000000006</v>
      </c>
      <c r="M126" s="68">
        <v>12.623529411764711</v>
      </c>
      <c r="N126" s="68">
        <v>30.135294117647046</v>
      </c>
      <c r="O126" s="104"/>
    </row>
    <row r="127" spans="2:15" x14ac:dyDescent="0.25">
      <c r="B127" s="104" t="s">
        <v>201</v>
      </c>
      <c r="C127" s="105">
        <v>35.968000000000004</v>
      </c>
      <c r="D127" s="68">
        <v>7.6160000000000005</v>
      </c>
      <c r="E127" s="68">
        <v>15.167999999999999</v>
      </c>
      <c r="F127" s="106">
        <v>13.184000000000001</v>
      </c>
      <c r="G127" s="105">
        <v>50.94400000000001</v>
      </c>
      <c r="H127" s="68">
        <v>22.784000000000002</v>
      </c>
      <c r="I127" s="68">
        <v>16.600000000000001</v>
      </c>
      <c r="J127" s="106">
        <v>11.56</v>
      </c>
      <c r="K127" s="105">
        <v>77.61999999999999</v>
      </c>
      <c r="L127" s="68">
        <v>16</v>
      </c>
      <c r="M127" s="68">
        <v>25.9</v>
      </c>
      <c r="N127" s="68">
        <v>35.72</v>
      </c>
      <c r="O127" s="104"/>
    </row>
    <row r="128" spans="2:15" x14ac:dyDescent="0.25">
      <c r="B128" s="104" t="s">
        <v>863</v>
      </c>
      <c r="C128" s="105">
        <v>43.566666666666663</v>
      </c>
      <c r="D128" s="68">
        <v>20.626666666666669</v>
      </c>
      <c r="E128" s="68">
        <v>12.640000000000002</v>
      </c>
      <c r="F128" s="106">
        <v>10.3</v>
      </c>
      <c r="G128" s="105">
        <v>73.11333333333333</v>
      </c>
      <c r="H128" s="68">
        <v>13.653333333333334</v>
      </c>
      <c r="I128" s="68">
        <v>1.6600000000000004</v>
      </c>
      <c r="J128" s="106">
        <v>57.8</v>
      </c>
      <c r="K128" s="105">
        <v>55.133333333333326</v>
      </c>
      <c r="L128" s="68">
        <v>8</v>
      </c>
      <c r="M128" s="68">
        <v>11.1</v>
      </c>
      <c r="N128" s="68">
        <v>36.033333333333331</v>
      </c>
      <c r="O128" s="104"/>
    </row>
    <row r="129" spans="2:15" x14ac:dyDescent="0.25">
      <c r="B129" s="104" t="s">
        <v>949</v>
      </c>
      <c r="C129" s="105">
        <v>33.483157894736848</v>
      </c>
      <c r="D129" s="68">
        <v>17.286315789473687</v>
      </c>
      <c r="E129" s="68">
        <v>14.136842105263158</v>
      </c>
      <c r="F129" s="106">
        <v>2.06</v>
      </c>
      <c r="G129" s="105">
        <v>39.626315789473686</v>
      </c>
      <c r="H129" s="68">
        <v>17.246315789473684</v>
      </c>
      <c r="I129" s="68">
        <v>16.600000000000001</v>
      </c>
      <c r="J129" s="106">
        <v>5.780000000000002</v>
      </c>
      <c r="K129" s="105">
        <v>68.905263157894723</v>
      </c>
      <c r="L129" s="68">
        <v>16</v>
      </c>
      <c r="M129" s="68">
        <v>11.099999999999998</v>
      </c>
      <c r="N129" s="68">
        <v>41.805263157894728</v>
      </c>
      <c r="O129" s="104"/>
    </row>
    <row r="130" spans="2:15" x14ac:dyDescent="0.25">
      <c r="B130" s="104" t="s">
        <v>919</v>
      </c>
      <c r="C130" s="105">
        <v>28.355000000000004</v>
      </c>
      <c r="D130" s="68">
        <v>4.7600000000000007</v>
      </c>
      <c r="E130" s="68">
        <v>18.96</v>
      </c>
      <c r="F130" s="106">
        <v>4.6349999999999998</v>
      </c>
      <c r="G130" s="105">
        <v>82.18</v>
      </c>
      <c r="H130" s="68">
        <v>22.72</v>
      </c>
      <c r="I130" s="68">
        <v>1.6600000000000001</v>
      </c>
      <c r="J130" s="106">
        <v>57.8</v>
      </c>
      <c r="K130" s="105">
        <v>66.625</v>
      </c>
      <c r="L130" s="68">
        <v>14.4</v>
      </c>
      <c r="M130" s="68">
        <v>11.1</v>
      </c>
      <c r="N130" s="68">
        <v>41.125</v>
      </c>
      <c r="O130" s="104"/>
    </row>
    <row r="131" spans="2:15" x14ac:dyDescent="0.25">
      <c r="B131" s="104" t="s">
        <v>563</v>
      </c>
      <c r="C131" s="105">
        <v>51.272258064516123</v>
      </c>
      <c r="D131" s="68">
        <v>35.469677419354845</v>
      </c>
      <c r="E131" s="68">
        <v>11.416774193548386</v>
      </c>
      <c r="F131" s="106">
        <v>4.3858064516129014</v>
      </c>
      <c r="G131" s="105">
        <v>59.339354838709667</v>
      </c>
      <c r="H131" s="68">
        <v>14.699354838709679</v>
      </c>
      <c r="I131" s="68">
        <v>9.9600000000000026</v>
      </c>
      <c r="J131" s="106">
        <v>34.680000000000007</v>
      </c>
      <c r="K131" s="105">
        <v>49.706451612903237</v>
      </c>
      <c r="L131" s="68">
        <v>12.800000000000006</v>
      </c>
      <c r="M131" s="68">
        <v>10.980645161290322</v>
      </c>
      <c r="N131" s="68">
        <v>25.925806451612903</v>
      </c>
      <c r="O131" s="104"/>
    </row>
    <row r="132" spans="2:15" x14ac:dyDescent="0.25">
      <c r="B132" s="104" t="s">
        <v>870</v>
      </c>
      <c r="C132" s="105">
        <v>43.486249999999998</v>
      </c>
      <c r="D132" s="68">
        <v>30.642500000000009</v>
      </c>
      <c r="E132" s="68">
        <v>7.3075000000000001</v>
      </c>
      <c r="F132" s="106">
        <v>5.5362499999999999</v>
      </c>
      <c r="G132" s="105">
        <v>71.88</v>
      </c>
      <c r="H132" s="68">
        <v>7.4400000000000013</v>
      </c>
      <c r="I132" s="68">
        <v>6.6400000000000015</v>
      </c>
      <c r="J132" s="106">
        <v>57.8</v>
      </c>
      <c r="K132" s="105">
        <v>37.768749999999997</v>
      </c>
      <c r="L132" s="68">
        <v>4.7999999999999989</v>
      </c>
      <c r="M132" s="68">
        <v>13.874999999999996</v>
      </c>
      <c r="N132" s="68">
        <v>19.09375</v>
      </c>
      <c r="O132" s="104"/>
    </row>
    <row r="133" spans="2:15" x14ac:dyDescent="0.25">
      <c r="B133" s="104" t="s">
        <v>593</v>
      </c>
      <c r="C133" s="105">
        <v>62.215000000000003</v>
      </c>
      <c r="D133" s="68">
        <v>47.6</v>
      </c>
      <c r="E133" s="68">
        <v>14.615000000000002</v>
      </c>
      <c r="F133" s="106">
        <v>0</v>
      </c>
      <c r="G133" s="105">
        <v>39.76</v>
      </c>
      <c r="H133" s="68">
        <v>1.7599999999999998</v>
      </c>
      <c r="I133" s="68">
        <v>3.32</v>
      </c>
      <c r="J133" s="106">
        <v>34.68</v>
      </c>
      <c r="K133" s="105">
        <v>80.600000000000023</v>
      </c>
      <c r="L133" s="68">
        <v>14.400000000000002</v>
      </c>
      <c r="M133" s="68">
        <v>33.300000000000004</v>
      </c>
      <c r="N133" s="68">
        <v>32.9</v>
      </c>
      <c r="O133" s="104"/>
    </row>
    <row r="134" spans="2:15" x14ac:dyDescent="0.25">
      <c r="B134" s="104" t="s">
        <v>740</v>
      </c>
      <c r="C134" s="105">
        <v>46.887837837837822</v>
      </c>
      <c r="D134" s="68">
        <v>36.729189189189142</v>
      </c>
      <c r="E134" s="68">
        <v>8.0708108108108103</v>
      </c>
      <c r="F134" s="106">
        <v>2.0878378378378382</v>
      </c>
      <c r="G134" s="105">
        <v>71.611351351351374</v>
      </c>
      <c r="H134" s="68">
        <v>13.751351351351344</v>
      </c>
      <c r="I134" s="68">
        <v>11.620000000000015</v>
      </c>
      <c r="J134" s="106">
        <v>46.239999999999938</v>
      </c>
      <c r="K134" s="105">
        <v>55.263513513513516</v>
      </c>
      <c r="L134" s="68">
        <v>11.200000000000014</v>
      </c>
      <c r="M134" s="68">
        <v>11.100000000000016</v>
      </c>
      <c r="N134" s="68">
        <v>32.963513513513504</v>
      </c>
      <c r="O134" s="104"/>
    </row>
    <row r="135" spans="2:15" x14ac:dyDescent="0.25">
      <c r="B135" s="104" t="s">
        <v>1259</v>
      </c>
      <c r="C135" s="105">
        <v>33.11686746987953</v>
      </c>
      <c r="D135" s="68">
        <v>24.258795180722895</v>
      </c>
      <c r="E135" s="68">
        <v>6.0534939759036135</v>
      </c>
      <c r="F135" s="106">
        <v>2.8045783132530095</v>
      </c>
      <c r="G135" s="105">
        <v>58.333253012048182</v>
      </c>
      <c r="H135" s="68">
        <v>8.7132530120481988</v>
      </c>
      <c r="I135" s="68">
        <v>14.94</v>
      </c>
      <c r="J135" s="106">
        <v>34.680000000000049</v>
      </c>
      <c r="K135" s="105">
        <v>41.854216867469916</v>
      </c>
      <c r="L135" s="68">
        <v>9.6000000000000139</v>
      </c>
      <c r="M135" s="68">
        <v>15.379518072289153</v>
      </c>
      <c r="N135" s="68">
        <v>16.874698795180734</v>
      </c>
      <c r="O135" s="104"/>
    </row>
    <row r="136" spans="2:15" x14ac:dyDescent="0.25">
      <c r="B136" s="104" t="s">
        <v>742</v>
      </c>
      <c r="C136" s="105">
        <v>49.944705882352928</v>
      </c>
      <c r="D136" s="68">
        <v>34.159999999999989</v>
      </c>
      <c r="E136" s="68">
        <v>11.462745098039218</v>
      </c>
      <c r="F136" s="106">
        <v>4.3219607843137249</v>
      </c>
      <c r="G136" s="105">
        <v>63.138039215686277</v>
      </c>
      <c r="H136" s="68">
        <v>13.578039215686275</v>
      </c>
      <c r="I136" s="68">
        <v>3.319999999999999</v>
      </c>
      <c r="J136" s="106">
        <v>46.239999999999981</v>
      </c>
      <c r="K136" s="105">
        <v>54.317647058823532</v>
      </c>
      <c r="L136" s="68">
        <v>9.6000000000000085</v>
      </c>
      <c r="M136" s="68">
        <v>14.582352941176476</v>
      </c>
      <c r="N136" s="68">
        <v>30.13529411764706</v>
      </c>
      <c r="O136" s="104"/>
    </row>
    <row r="137" spans="2:15" x14ac:dyDescent="0.25">
      <c r="B137" s="104" t="s">
        <v>284</v>
      </c>
      <c r="C137" s="105">
        <v>51.708041237113399</v>
      </c>
      <c r="D137" s="68">
        <v>41.269690721649489</v>
      </c>
      <c r="E137" s="68">
        <v>5.7661855670103099</v>
      </c>
      <c r="F137" s="106">
        <v>4.6721649484536076</v>
      </c>
      <c r="G137" s="105">
        <v>48.69072164948453</v>
      </c>
      <c r="H137" s="68">
        <v>15.610721649484535</v>
      </c>
      <c r="I137" s="68">
        <v>9.9600000000000168</v>
      </c>
      <c r="J137" s="106">
        <v>23.119999999999955</v>
      </c>
      <c r="K137" s="105">
        <v>64.442268041237085</v>
      </c>
      <c r="L137" s="68">
        <v>3.199999999999994</v>
      </c>
      <c r="M137" s="68">
        <v>32.460824742268066</v>
      </c>
      <c r="N137" s="68">
        <v>28.78144329896908</v>
      </c>
      <c r="O137" s="104"/>
    </row>
    <row r="138" spans="2:15" x14ac:dyDescent="0.25">
      <c r="B138" s="104" t="s">
        <v>1040</v>
      </c>
      <c r="C138" s="105">
        <v>42.696363636363635</v>
      </c>
      <c r="D138" s="68">
        <v>21.203636363636367</v>
      </c>
      <c r="E138" s="68">
        <v>14.938181818181818</v>
      </c>
      <c r="F138" s="106">
        <v>6.5545454545454538</v>
      </c>
      <c r="G138" s="105">
        <v>41.838181818181823</v>
      </c>
      <c r="H138" s="68">
        <v>21.17818181818182</v>
      </c>
      <c r="I138" s="68">
        <v>3.32</v>
      </c>
      <c r="J138" s="106">
        <v>17.339999999999996</v>
      </c>
      <c r="K138" s="105">
        <v>68.263636363636365</v>
      </c>
      <c r="L138" s="68">
        <v>9.5999999999999979</v>
      </c>
      <c r="M138" s="68">
        <v>18.5</v>
      </c>
      <c r="N138" s="68">
        <v>40.163636363636364</v>
      </c>
      <c r="O138" s="104"/>
    </row>
    <row r="139" spans="2:15" x14ac:dyDescent="0.25">
      <c r="B139" s="104" t="s">
        <v>809</v>
      </c>
      <c r="C139" s="105">
        <v>42.343684210526305</v>
      </c>
      <c r="D139" s="68">
        <v>23.298947368421064</v>
      </c>
      <c r="E139" s="68">
        <v>14.220000000000004</v>
      </c>
      <c r="F139" s="106">
        <v>4.8247368421052617</v>
      </c>
      <c r="G139" s="105">
        <v>93.061052631578946</v>
      </c>
      <c r="H139" s="68">
        <v>18.661052631578951</v>
      </c>
      <c r="I139" s="68">
        <v>16.600000000000001</v>
      </c>
      <c r="J139" s="106">
        <v>57.8</v>
      </c>
      <c r="K139" s="105">
        <v>59.568421052631578</v>
      </c>
      <c r="L139" s="68">
        <v>3.2000000000000015</v>
      </c>
      <c r="M139" s="68">
        <v>11.100000000000005</v>
      </c>
      <c r="N139" s="68">
        <v>45.268421052631574</v>
      </c>
      <c r="O139" s="104"/>
    </row>
    <row r="140" spans="2:15" x14ac:dyDescent="0.25">
      <c r="B140" s="104" t="s">
        <v>685</v>
      </c>
      <c r="C140" s="105">
        <v>40.619999999999997</v>
      </c>
      <c r="D140" s="68">
        <v>26.973333333333329</v>
      </c>
      <c r="E140" s="68">
        <v>11.586666666666668</v>
      </c>
      <c r="F140" s="106">
        <v>2.06</v>
      </c>
      <c r="G140" s="105">
        <v>65.679999999999993</v>
      </c>
      <c r="H140" s="68">
        <v>14.399999999999999</v>
      </c>
      <c r="I140" s="68">
        <v>16.600000000000001</v>
      </c>
      <c r="J140" s="106">
        <v>34.679999999999993</v>
      </c>
      <c r="K140" s="105">
        <v>46.225000000000016</v>
      </c>
      <c r="L140" s="68">
        <v>12.799999999999999</v>
      </c>
      <c r="M140" s="68">
        <v>11.099999999999998</v>
      </c>
      <c r="N140" s="68">
        <v>22.324999999999996</v>
      </c>
      <c r="O140" s="104"/>
    </row>
    <row r="141" spans="2:15" x14ac:dyDescent="0.25">
      <c r="B141" s="104" t="s">
        <v>304</v>
      </c>
      <c r="C141" s="105">
        <v>34.807407407407403</v>
      </c>
      <c r="D141" s="68">
        <v>22.389629629629624</v>
      </c>
      <c r="E141" s="68">
        <v>4.3303703703703711</v>
      </c>
      <c r="F141" s="106">
        <v>8.0874074074074045</v>
      </c>
      <c r="G141" s="105">
        <v>33.701481481481473</v>
      </c>
      <c r="H141" s="68">
        <v>17.161481481481484</v>
      </c>
      <c r="I141" s="68">
        <v>4.9799999999999995</v>
      </c>
      <c r="J141" s="106">
        <v>11.560000000000004</v>
      </c>
      <c r="K141" s="105">
        <v>58.685185185185183</v>
      </c>
      <c r="L141" s="68">
        <v>14.399999999999993</v>
      </c>
      <c r="M141" s="68">
        <v>10.688888888888886</v>
      </c>
      <c r="N141" s="68">
        <v>33.596296296296295</v>
      </c>
      <c r="O141" s="104"/>
    </row>
    <row r="142" spans="2:15" x14ac:dyDescent="0.25">
      <c r="B142" s="104" t="s">
        <v>335</v>
      </c>
      <c r="C142" s="105">
        <v>52.800833333333337</v>
      </c>
      <c r="D142" s="68">
        <v>33.915000000000013</v>
      </c>
      <c r="E142" s="68">
        <v>5.9249999999999998</v>
      </c>
      <c r="F142" s="106">
        <v>12.96083333333333</v>
      </c>
      <c r="G142" s="105">
        <v>57.086666666666673</v>
      </c>
      <c r="H142" s="68">
        <v>6.6666666666666679</v>
      </c>
      <c r="I142" s="68">
        <v>9.9599999999999973</v>
      </c>
      <c r="J142" s="106">
        <v>40.45999999999998</v>
      </c>
      <c r="K142" s="105">
        <v>47.987500000000004</v>
      </c>
      <c r="L142" s="68">
        <v>12.800000000000004</v>
      </c>
      <c r="M142" s="68">
        <v>11.099999999999996</v>
      </c>
      <c r="N142" s="68">
        <v>24.087499999999999</v>
      </c>
      <c r="O142" s="104"/>
    </row>
    <row r="143" spans="2:15" x14ac:dyDescent="0.25">
      <c r="B143" s="104" t="s">
        <v>892</v>
      </c>
      <c r="C143" s="105">
        <v>50.25911111111111</v>
      </c>
      <c r="D143" s="68">
        <v>41.570666666666646</v>
      </c>
      <c r="E143" s="68">
        <v>6.8115555555555565</v>
      </c>
      <c r="F143" s="106">
        <v>1.8768888888888888</v>
      </c>
      <c r="G143" s="105">
        <v>81.216444444444434</v>
      </c>
      <c r="H143" s="68">
        <v>8.4764444444444447</v>
      </c>
      <c r="I143" s="68">
        <v>14.939999999999989</v>
      </c>
      <c r="J143" s="106">
        <v>57.8</v>
      </c>
      <c r="K143" s="105">
        <v>59.824444444444445</v>
      </c>
      <c r="L143" s="68">
        <v>11.199999999999992</v>
      </c>
      <c r="M143" s="68">
        <v>22.200000000000017</v>
      </c>
      <c r="N143" s="68">
        <v>26.424444444444458</v>
      </c>
      <c r="O143" s="104"/>
    </row>
    <row r="144" spans="2:15" x14ac:dyDescent="0.25">
      <c r="B144" s="104" t="s">
        <v>251</v>
      </c>
      <c r="C144" s="105">
        <v>50.714285714285722</v>
      </c>
      <c r="D144" s="68">
        <v>46.24</v>
      </c>
      <c r="E144" s="68">
        <v>2.7085714285714286</v>
      </c>
      <c r="F144" s="106">
        <v>1.7657142857142858</v>
      </c>
      <c r="G144" s="105">
        <v>15.414285714285715</v>
      </c>
      <c r="H144" s="68">
        <v>2.1942857142857148</v>
      </c>
      <c r="I144" s="68">
        <v>1.66</v>
      </c>
      <c r="J144" s="106">
        <v>11.559999999999999</v>
      </c>
      <c r="K144" s="105">
        <v>27.514285714285712</v>
      </c>
      <c r="L144" s="68">
        <v>9.6</v>
      </c>
      <c r="M144" s="68">
        <v>13.214285714285715</v>
      </c>
      <c r="N144" s="68">
        <v>4.6999999999999993</v>
      </c>
      <c r="O144" s="104"/>
    </row>
    <row r="145" spans="2:15" x14ac:dyDescent="0.25">
      <c r="B145" s="104" t="s">
        <v>364</v>
      </c>
      <c r="C145" s="105">
        <v>41.393333333333345</v>
      </c>
      <c r="D145" s="68">
        <v>28.242666666666665</v>
      </c>
      <c r="E145" s="68">
        <v>7.7946666666666671</v>
      </c>
      <c r="F145" s="106">
        <v>5.3560000000000008</v>
      </c>
      <c r="G145" s="105">
        <v>26.742666666666665</v>
      </c>
      <c r="H145" s="68">
        <v>1.9626666666666666</v>
      </c>
      <c r="I145" s="68">
        <v>1.6600000000000004</v>
      </c>
      <c r="J145" s="106">
        <v>23.120000000000005</v>
      </c>
      <c r="K145" s="105">
        <v>44.140000000000008</v>
      </c>
      <c r="L145" s="68">
        <v>3.2000000000000006</v>
      </c>
      <c r="M145" s="68">
        <v>25.899999999999995</v>
      </c>
      <c r="N145" s="68">
        <v>15.040000000000003</v>
      </c>
      <c r="O145" s="104"/>
    </row>
    <row r="146" spans="2:15" x14ac:dyDescent="0.25">
      <c r="B146" s="104" t="s">
        <v>468</v>
      </c>
      <c r="C146" s="105">
        <v>63.475000000000001</v>
      </c>
      <c r="D146" s="68">
        <v>34.51</v>
      </c>
      <c r="E146" s="68">
        <v>11.455000000000002</v>
      </c>
      <c r="F146" s="106">
        <v>17.509999999999998</v>
      </c>
      <c r="G146" s="105">
        <v>56.519999999999996</v>
      </c>
      <c r="H146" s="68">
        <v>14.4</v>
      </c>
      <c r="I146" s="68">
        <v>1.66</v>
      </c>
      <c r="J146" s="106">
        <v>40.46</v>
      </c>
      <c r="K146" s="105">
        <v>46.55</v>
      </c>
      <c r="L146" s="68">
        <v>9.6</v>
      </c>
      <c r="M146" s="68">
        <v>11.1</v>
      </c>
      <c r="N146" s="68">
        <v>25.85</v>
      </c>
      <c r="O146" s="104"/>
    </row>
    <row r="147" spans="2:15" x14ac:dyDescent="0.25">
      <c r="B147" s="104" t="s">
        <v>693</v>
      </c>
      <c r="C147" s="105">
        <v>34.767499999999991</v>
      </c>
      <c r="D147" s="68">
        <v>25.287500000000001</v>
      </c>
      <c r="E147" s="68">
        <v>9.48</v>
      </c>
      <c r="F147" s="106">
        <v>0</v>
      </c>
      <c r="G147" s="105">
        <v>85</v>
      </c>
      <c r="H147" s="68">
        <v>20.560000000000002</v>
      </c>
      <c r="I147" s="68">
        <v>6.6400000000000015</v>
      </c>
      <c r="J147" s="106">
        <v>57.8</v>
      </c>
      <c r="K147" s="105">
        <v>62.024999999999999</v>
      </c>
      <c r="L147" s="68">
        <v>12.800000000000002</v>
      </c>
      <c r="M147" s="68">
        <v>11.331249999999997</v>
      </c>
      <c r="N147" s="68">
        <v>37.893750000000004</v>
      </c>
      <c r="O147" s="104"/>
    </row>
    <row r="148" spans="2:15" x14ac:dyDescent="0.25">
      <c r="B148" s="104" t="s">
        <v>281</v>
      </c>
      <c r="C148" s="105">
        <v>54.831142857142837</v>
      </c>
      <c r="D148" s="68">
        <v>45.899999999999991</v>
      </c>
      <c r="E148" s="68">
        <v>5.9588571428571422</v>
      </c>
      <c r="F148" s="106">
        <v>2.9722857142857131</v>
      </c>
      <c r="G148" s="105">
        <v>34.056000000000004</v>
      </c>
      <c r="H148" s="68">
        <v>9.2159999999999993</v>
      </c>
      <c r="I148" s="68">
        <v>13.279999999999983</v>
      </c>
      <c r="J148" s="106">
        <v>11.559999999999985</v>
      </c>
      <c r="K148" s="105">
        <v>63.3857142857143</v>
      </c>
      <c r="L148" s="68">
        <v>16</v>
      </c>
      <c r="M148" s="68">
        <v>25.900000000000027</v>
      </c>
      <c r="N148" s="68">
        <v>21.485714285714291</v>
      </c>
      <c r="O148" s="104"/>
    </row>
    <row r="149" spans="2:15" x14ac:dyDescent="0.25">
      <c r="B149" s="104" t="s">
        <v>1115</v>
      </c>
      <c r="C149" s="105">
        <v>32.202222222222233</v>
      </c>
      <c r="D149" s="68">
        <v>12.428888888888892</v>
      </c>
      <c r="E149" s="68">
        <v>11.762222222222222</v>
      </c>
      <c r="F149" s="106">
        <v>8.0111111111111128</v>
      </c>
      <c r="G149" s="105">
        <v>76.766666666666694</v>
      </c>
      <c r="H149" s="68">
        <v>10.666666666666668</v>
      </c>
      <c r="I149" s="68">
        <v>8.3000000000000007</v>
      </c>
      <c r="J149" s="106">
        <v>57.8</v>
      </c>
      <c r="K149" s="105">
        <v>47.199999999999996</v>
      </c>
      <c r="L149" s="68">
        <v>3.2000000000000011</v>
      </c>
      <c r="M149" s="68">
        <v>11.099999999999998</v>
      </c>
      <c r="N149" s="68">
        <v>32.900000000000006</v>
      </c>
      <c r="O149" s="104"/>
    </row>
    <row r="150" spans="2:15" x14ac:dyDescent="0.25">
      <c r="B150" s="104" t="s">
        <v>1061</v>
      </c>
      <c r="C150" s="105">
        <v>46.423888888888904</v>
      </c>
      <c r="D150" s="68">
        <v>32.72500000000003</v>
      </c>
      <c r="E150" s="68">
        <v>8.777777777777775</v>
      </c>
      <c r="F150" s="106">
        <v>4.9211111111111121</v>
      </c>
      <c r="G150" s="105">
        <v>40.50888888888889</v>
      </c>
      <c r="H150" s="68">
        <v>13.208888888888886</v>
      </c>
      <c r="I150" s="68">
        <v>9.9600000000000151</v>
      </c>
      <c r="J150" s="106">
        <v>17.340000000000025</v>
      </c>
      <c r="K150" s="105">
        <v>55.809722222222227</v>
      </c>
      <c r="L150" s="68">
        <v>8</v>
      </c>
      <c r="M150" s="68">
        <v>18.5</v>
      </c>
      <c r="N150" s="68">
        <v>29.309722222222224</v>
      </c>
      <c r="O150" s="104"/>
    </row>
    <row r="151" spans="2:15" x14ac:dyDescent="0.25">
      <c r="B151" s="104" t="s">
        <v>910</v>
      </c>
      <c r="C151" s="105">
        <v>35.946666666666665</v>
      </c>
      <c r="D151" s="68">
        <v>31.733333333333334</v>
      </c>
      <c r="E151" s="68">
        <v>4.2133333333333338</v>
      </c>
      <c r="F151" s="106">
        <v>0</v>
      </c>
      <c r="G151" s="105">
        <v>54.29999999999999</v>
      </c>
      <c r="H151" s="68">
        <v>6.4</v>
      </c>
      <c r="I151" s="68">
        <v>1.66</v>
      </c>
      <c r="J151" s="106">
        <v>46.239999999999995</v>
      </c>
      <c r="K151" s="105">
        <v>75.2</v>
      </c>
      <c r="L151" s="68">
        <v>14.4</v>
      </c>
      <c r="M151" s="68">
        <v>18.5</v>
      </c>
      <c r="N151" s="68">
        <v>42.300000000000004</v>
      </c>
      <c r="O151" s="104"/>
    </row>
    <row r="152" spans="2:15" x14ac:dyDescent="0.25">
      <c r="B152" s="104" t="s">
        <v>842</v>
      </c>
      <c r="C152" s="105">
        <v>41.363333333333337</v>
      </c>
      <c r="D152" s="68">
        <v>21.42</v>
      </c>
      <c r="E152" s="68">
        <v>16.853333333333335</v>
      </c>
      <c r="F152" s="106">
        <v>3.0900000000000003</v>
      </c>
      <c r="G152" s="105">
        <v>73.539999999999978</v>
      </c>
      <c r="H152" s="68">
        <v>14.079999999999998</v>
      </c>
      <c r="I152" s="68">
        <v>1.66</v>
      </c>
      <c r="J152" s="106">
        <v>57.8</v>
      </c>
      <c r="K152" s="105">
        <v>62.15</v>
      </c>
      <c r="L152" s="68">
        <v>6.3999999999999995</v>
      </c>
      <c r="M152" s="68">
        <v>11.1</v>
      </c>
      <c r="N152" s="68">
        <v>44.650000000000006</v>
      </c>
      <c r="O152" s="104"/>
    </row>
    <row r="153" spans="2:15" x14ac:dyDescent="0.25">
      <c r="B153" s="104" t="s">
        <v>550</v>
      </c>
      <c r="C153" s="105">
        <v>51.396000000000001</v>
      </c>
      <c r="D153" s="68">
        <v>40.460000000000008</v>
      </c>
      <c r="E153" s="68">
        <v>10.111999999999998</v>
      </c>
      <c r="F153" s="106">
        <v>0.82399999999999995</v>
      </c>
      <c r="G153" s="105">
        <v>35.332000000000008</v>
      </c>
      <c r="H153" s="68">
        <v>7.2319999999999967</v>
      </c>
      <c r="I153" s="68">
        <v>4.9799999999999995</v>
      </c>
      <c r="J153" s="106">
        <v>23.120000000000005</v>
      </c>
      <c r="K153" s="105">
        <v>50.645000000000017</v>
      </c>
      <c r="L153" s="68">
        <v>14.4</v>
      </c>
      <c r="M153" s="68">
        <v>11.099999999999998</v>
      </c>
      <c r="N153" s="68">
        <v>25.145000000000003</v>
      </c>
      <c r="O153" s="104"/>
    </row>
    <row r="154" spans="2:15" x14ac:dyDescent="0.25">
      <c r="B154" s="104" t="s">
        <v>581</v>
      </c>
      <c r="C154" s="105">
        <v>52.804705882352955</v>
      </c>
      <c r="D154" s="68">
        <v>47.6</v>
      </c>
      <c r="E154" s="68">
        <v>5.2047058823529424</v>
      </c>
      <c r="F154" s="106">
        <v>0</v>
      </c>
      <c r="G154" s="105">
        <v>34.585882352941177</v>
      </c>
      <c r="H154" s="68">
        <v>1.5058823529411764</v>
      </c>
      <c r="I154" s="68">
        <v>9.9599999999999991</v>
      </c>
      <c r="J154" s="106">
        <v>23.120000000000005</v>
      </c>
      <c r="K154" s="105">
        <v>39.323529411764703</v>
      </c>
      <c r="L154" s="68">
        <v>14.400000000000004</v>
      </c>
      <c r="M154" s="68">
        <v>11.099999999999998</v>
      </c>
      <c r="N154" s="68">
        <v>13.823529411764707</v>
      </c>
      <c r="O154" s="104"/>
    </row>
    <row r="155" spans="2:15" x14ac:dyDescent="0.25">
      <c r="B155" s="104" t="s">
        <v>387</v>
      </c>
      <c r="C155" s="105">
        <v>33.175714285714285</v>
      </c>
      <c r="D155" s="68">
        <v>7.4800000000000013</v>
      </c>
      <c r="E155" s="68">
        <v>10.834285714285715</v>
      </c>
      <c r="F155" s="106">
        <v>14.861428571428572</v>
      </c>
      <c r="G155" s="105">
        <v>56.725714285714282</v>
      </c>
      <c r="H155" s="68">
        <v>17.005714285714287</v>
      </c>
      <c r="I155" s="68">
        <v>16.600000000000001</v>
      </c>
      <c r="J155" s="106">
        <v>23.12</v>
      </c>
      <c r="K155" s="105">
        <v>63.164285714285711</v>
      </c>
      <c r="L155" s="68">
        <v>16</v>
      </c>
      <c r="M155" s="68">
        <v>10.571428571428569</v>
      </c>
      <c r="N155" s="68">
        <v>36.592857142857142</v>
      </c>
      <c r="O155" s="104"/>
    </row>
    <row r="156" spans="2:15" x14ac:dyDescent="0.25">
      <c r="B156" s="104" t="s">
        <v>1250</v>
      </c>
      <c r="C156" s="105">
        <v>29.175999999999995</v>
      </c>
      <c r="D156" s="68">
        <v>18.338526315789455</v>
      </c>
      <c r="E156" s="68">
        <v>6.1536842105263156</v>
      </c>
      <c r="F156" s="106">
        <v>4.6837894736842109</v>
      </c>
      <c r="G156" s="105">
        <v>59.612000000000016</v>
      </c>
      <c r="H156" s="68">
        <v>13.312000000000001</v>
      </c>
      <c r="I156" s="68">
        <v>11.620000000000021</v>
      </c>
      <c r="J156" s="106">
        <v>34.680000000000057</v>
      </c>
      <c r="K156" s="105">
        <v>39.896842105263097</v>
      </c>
      <c r="L156" s="68">
        <v>14.400000000000009</v>
      </c>
      <c r="M156" s="68">
        <v>11.100000000000017</v>
      </c>
      <c r="N156" s="68">
        <v>14.396842105263181</v>
      </c>
      <c r="O156" s="104"/>
    </row>
    <row r="157" spans="2:15" x14ac:dyDescent="0.25">
      <c r="B157" s="104" t="s">
        <v>1100</v>
      </c>
      <c r="C157" s="105">
        <v>34.090232558139533</v>
      </c>
      <c r="D157" s="68">
        <v>10.737674418604659</v>
      </c>
      <c r="E157" s="68">
        <v>13.962790697674421</v>
      </c>
      <c r="F157" s="106">
        <v>9.3897674418604655</v>
      </c>
      <c r="G157" s="105">
        <v>46.671162790697672</v>
      </c>
      <c r="H157" s="68">
        <v>3.6911627906976734</v>
      </c>
      <c r="I157" s="68">
        <v>8.3000000000000007</v>
      </c>
      <c r="J157" s="106">
        <v>34.680000000000021</v>
      </c>
      <c r="K157" s="105">
        <v>55.934883720930237</v>
      </c>
      <c r="L157" s="68">
        <v>8</v>
      </c>
      <c r="M157" s="68">
        <v>11.100000000000009</v>
      </c>
      <c r="N157" s="68">
        <v>36.834883720930229</v>
      </c>
      <c r="O157" s="104"/>
    </row>
    <row r="158" spans="2:15" x14ac:dyDescent="0.25">
      <c r="B158" s="104" t="s">
        <v>397</v>
      </c>
      <c r="C158" s="105">
        <v>54.475999999999992</v>
      </c>
      <c r="D158" s="68">
        <v>44.823333333333316</v>
      </c>
      <c r="E158" s="68">
        <v>6.4253333333333318</v>
      </c>
      <c r="F158" s="106">
        <v>3.2273333333333327</v>
      </c>
      <c r="G158" s="105">
        <v>45.808000000000021</v>
      </c>
      <c r="H158" s="68">
        <v>9.4080000000000013</v>
      </c>
      <c r="I158" s="68">
        <v>13.279999999999989</v>
      </c>
      <c r="J158" s="106">
        <v>23.119999999999976</v>
      </c>
      <c r="K158" s="105">
        <v>66.048333333333332</v>
      </c>
      <c r="L158" s="68">
        <v>8</v>
      </c>
      <c r="M158" s="68">
        <v>30.709999999999994</v>
      </c>
      <c r="N158" s="68">
        <v>27.338333333333338</v>
      </c>
      <c r="O158" s="104"/>
    </row>
    <row r="159" spans="2:15" x14ac:dyDescent="0.25">
      <c r="B159" s="104" t="s">
        <v>1158</v>
      </c>
      <c r="C159" s="105">
        <v>33.603999999999985</v>
      </c>
      <c r="D159" s="68">
        <v>19.230399999999999</v>
      </c>
      <c r="E159" s="68">
        <v>7.2048000000000005</v>
      </c>
      <c r="F159" s="106">
        <v>7.1687999999999992</v>
      </c>
      <c r="G159" s="105">
        <v>41.280799999999971</v>
      </c>
      <c r="H159" s="68">
        <v>4.9408000000000012</v>
      </c>
      <c r="I159" s="68">
        <v>1.6599999999999995</v>
      </c>
      <c r="J159" s="106">
        <v>34.680000000000028</v>
      </c>
      <c r="K159" s="105">
        <v>34.152000000000008</v>
      </c>
      <c r="L159" s="68">
        <v>1.5999999999999994</v>
      </c>
      <c r="M159" s="68">
        <v>11.02600000000001</v>
      </c>
      <c r="N159" s="68">
        <v>21.526</v>
      </c>
      <c r="O159" s="104"/>
    </row>
    <row r="160" spans="2:15" x14ac:dyDescent="0.25">
      <c r="B160" s="104" t="s">
        <v>356</v>
      </c>
      <c r="C160" s="105">
        <v>24.497959183673458</v>
      </c>
      <c r="D160" s="68">
        <v>4.954285714285712</v>
      </c>
      <c r="E160" s="68">
        <v>7.3518367346938787</v>
      </c>
      <c r="F160" s="106">
        <v>12.191836734693876</v>
      </c>
      <c r="G160" s="105">
        <v>45.108163265306118</v>
      </c>
      <c r="H160" s="68">
        <v>13.688163265306123</v>
      </c>
      <c r="I160" s="68">
        <v>8.3000000000000007</v>
      </c>
      <c r="J160" s="106">
        <v>23.119999999999994</v>
      </c>
      <c r="K160" s="105">
        <v>36.536734693877541</v>
      </c>
      <c r="L160" s="68">
        <v>11.199999999999998</v>
      </c>
      <c r="M160" s="68">
        <v>7.3999999999999986</v>
      </c>
      <c r="N160" s="68">
        <v>17.936734693877547</v>
      </c>
      <c r="O160" s="104"/>
    </row>
    <row r="161" spans="2:15" x14ac:dyDescent="0.25">
      <c r="B161" s="104" t="s">
        <v>733</v>
      </c>
      <c r="C161" s="105">
        <v>42</v>
      </c>
      <c r="D161" s="68">
        <v>30.939999999999998</v>
      </c>
      <c r="E161" s="68">
        <v>11.06</v>
      </c>
      <c r="F161" s="106">
        <v>0</v>
      </c>
      <c r="G161" s="105">
        <v>54.94</v>
      </c>
      <c r="H161" s="68">
        <v>7.0400000000000009</v>
      </c>
      <c r="I161" s="68">
        <v>1.6600000000000001</v>
      </c>
      <c r="J161" s="106">
        <v>46.24</v>
      </c>
      <c r="K161" s="105">
        <v>73.599999999999994</v>
      </c>
      <c r="L161" s="68">
        <v>12.8</v>
      </c>
      <c r="M161" s="68">
        <v>18.5</v>
      </c>
      <c r="N161" s="68">
        <v>42.300000000000004</v>
      </c>
      <c r="O161" s="104"/>
    </row>
    <row r="162" spans="2:15" x14ac:dyDescent="0.25">
      <c r="B162" s="104" t="s">
        <v>401</v>
      </c>
      <c r="C162" s="105">
        <v>58.161142857142863</v>
      </c>
      <c r="D162" s="68">
        <v>47.463999999999999</v>
      </c>
      <c r="E162" s="68">
        <v>1.9862857142857144</v>
      </c>
      <c r="F162" s="106">
        <v>8.7108571428571384</v>
      </c>
      <c r="G162" s="105">
        <v>39.020571428571429</v>
      </c>
      <c r="H162" s="68">
        <v>12.580571428571428</v>
      </c>
      <c r="I162" s="68">
        <v>3.3200000000000021</v>
      </c>
      <c r="J162" s="106">
        <v>23.120000000000008</v>
      </c>
      <c r="K162" s="105">
        <v>47.988571428571454</v>
      </c>
      <c r="L162" s="68">
        <v>9.6000000000000032</v>
      </c>
      <c r="M162" s="68">
        <v>25.899999999999984</v>
      </c>
      <c r="N162" s="68">
        <v>12.488571428571419</v>
      </c>
      <c r="O162" s="104"/>
    </row>
    <row r="163" spans="2:15" x14ac:dyDescent="0.25">
      <c r="B163" s="104" t="s">
        <v>1071</v>
      </c>
      <c r="C163" s="105">
        <v>23.031343283582075</v>
      </c>
      <c r="D163" s="68">
        <v>10.088358208955215</v>
      </c>
      <c r="E163" s="68">
        <v>11.743880597014929</v>
      </c>
      <c r="F163" s="106">
        <v>1.1991044776119411</v>
      </c>
      <c r="G163" s="105">
        <v>91.005970149253642</v>
      </c>
      <c r="H163" s="68">
        <v>19.925970149253736</v>
      </c>
      <c r="I163" s="68">
        <v>13.279999999999985</v>
      </c>
      <c r="J163" s="106">
        <v>57.8</v>
      </c>
      <c r="K163" s="105">
        <v>54.994029850746266</v>
      </c>
      <c r="L163" s="68">
        <v>3.1999999999999962</v>
      </c>
      <c r="M163" s="68">
        <v>14.965671641791053</v>
      </c>
      <c r="N163" s="68">
        <v>36.828358208955223</v>
      </c>
      <c r="O163" s="104"/>
    </row>
    <row r="164" spans="2:15" x14ac:dyDescent="0.25">
      <c r="B164" s="104" t="s">
        <v>1138</v>
      </c>
      <c r="C164" s="105">
        <v>26.625161290322584</v>
      </c>
      <c r="D164" s="68">
        <v>11.899999999999984</v>
      </c>
      <c r="E164" s="68">
        <v>9.2761290322580638</v>
      </c>
      <c r="F164" s="106">
        <v>5.4490322580645154</v>
      </c>
      <c r="G164" s="105">
        <v>52.790322580645132</v>
      </c>
      <c r="H164" s="68">
        <v>13.130322580645165</v>
      </c>
      <c r="I164" s="68">
        <v>4.9800000000000066</v>
      </c>
      <c r="J164" s="106">
        <v>34.680000000000042</v>
      </c>
      <c r="K164" s="105">
        <v>53.859677419354831</v>
      </c>
      <c r="L164" s="68">
        <v>16</v>
      </c>
      <c r="M164" s="68">
        <v>11.100000000000014</v>
      </c>
      <c r="N164" s="68">
        <v>26.759677419354837</v>
      </c>
      <c r="O164" s="104"/>
    </row>
    <row r="165" spans="2:15" x14ac:dyDescent="0.25">
      <c r="B165" s="104" t="s">
        <v>405</v>
      </c>
      <c r="C165" s="105">
        <v>55.83818181818183</v>
      </c>
      <c r="D165" s="68">
        <v>41.758181818181825</v>
      </c>
      <c r="E165" s="68">
        <v>7.9</v>
      </c>
      <c r="F165" s="106">
        <v>6.1799999999999988</v>
      </c>
      <c r="G165" s="105">
        <v>37.463636363636368</v>
      </c>
      <c r="H165" s="68">
        <v>12.683636363636362</v>
      </c>
      <c r="I165" s="68">
        <v>1.6600000000000006</v>
      </c>
      <c r="J165" s="106">
        <v>23.120000000000008</v>
      </c>
      <c r="K165" s="105">
        <v>63.6</v>
      </c>
      <c r="L165" s="68">
        <v>4.799999999999998</v>
      </c>
      <c r="M165" s="68">
        <v>25.899999999999991</v>
      </c>
      <c r="N165" s="68">
        <v>32.900000000000006</v>
      </c>
      <c r="O165" s="104"/>
    </row>
    <row r="166" spans="2:15" x14ac:dyDescent="0.25">
      <c r="B166" s="104" t="s">
        <v>1079</v>
      </c>
      <c r="C166" s="105">
        <v>25.14192771084338</v>
      </c>
      <c r="D166" s="68">
        <v>7.0539759036144503</v>
      </c>
      <c r="E166" s="68">
        <v>10.964819277108433</v>
      </c>
      <c r="F166" s="106">
        <v>7.1231325301204809</v>
      </c>
      <c r="G166" s="105">
        <v>93.723373493975899</v>
      </c>
      <c r="H166" s="68">
        <v>19.323373493975897</v>
      </c>
      <c r="I166" s="68">
        <v>16.600000000000001</v>
      </c>
      <c r="J166" s="106">
        <v>57.8</v>
      </c>
      <c r="K166" s="105">
        <v>64.769879518072258</v>
      </c>
      <c r="L166" s="68">
        <v>4.8000000000000069</v>
      </c>
      <c r="M166" s="68">
        <v>24.29518072289158</v>
      </c>
      <c r="N166" s="68">
        <v>35.674698795180703</v>
      </c>
      <c r="O166" s="104"/>
    </row>
    <row r="167" spans="2:15" x14ac:dyDescent="0.25">
      <c r="B167" s="104" t="s">
        <v>1185</v>
      </c>
      <c r="C167" s="105">
        <v>37.027692307692305</v>
      </c>
      <c r="D167" s="68">
        <v>4.7600000000000007</v>
      </c>
      <c r="E167" s="68">
        <v>11.667692307692308</v>
      </c>
      <c r="F167" s="106">
        <v>20.6</v>
      </c>
      <c r="G167" s="105">
        <v>65.776923076923069</v>
      </c>
      <c r="H167" s="68">
        <v>10.436923076923078</v>
      </c>
      <c r="I167" s="68">
        <v>3.3200000000000003</v>
      </c>
      <c r="J167" s="106">
        <v>52.02000000000001</v>
      </c>
      <c r="K167" s="105">
        <v>56.007692307692309</v>
      </c>
      <c r="L167" s="68">
        <v>16</v>
      </c>
      <c r="M167" s="68">
        <v>16.507692307692306</v>
      </c>
      <c r="N167" s="68">
        <v>23.5</v>
      </c>
      <c r="O167" s="104"/>
    </row>
    <row r="168" spans="2:15" x14ac:dyDescent="0.25">
      <c r="B168" s="104" t="s">
        <v>562</v>
      </c>
      <c r="C168" s="105">
        <v>57.457500000000003</v>
      </c>
      <c r="D168" s="68">
        <v>47.6</v>
      </c>
      <c r="E168" s="68">
        <v>9.0849999999999991</v>
      </c>
      <c r="F168" s="106">
        <v>0.77250000000000019</v>
      </c>
      <c r="G168" s="105">
        <v>39.72</v>
      </c>
      <c r="H168" s="68">
        <v>0</v>
      </c>
      <c r="I168" s="68">
        <v>16.600000000000001</v>
      </c>
      <c r="J168" s="106">
        <v>23.119999999999997</v>
      </c>
      <c r="K168" s="105">
        <v>60.162499999999994</v>
      </c>
      <c r="L168" s="68">
        <v>14.400000000000002</v>
      </c>
      <c r="M168" s="68">
        <v>11.1</v>
      </c>
      <c r="N168" s="68">
        <v>34.662499999999994</v>
      </c>
      <c r="O168" s="104"/>
    </row>
    <row r="169" spans="2:15" x14ac:dyDescent="0.25">
      <c r="B169" s="104" t="s">
        <v>1278</v>
      </c>
      <c r="C169" s="105">
        <v>37.989218749999971</v>
      </c>
      <c r="D169" s="68">
        <v>25.399062500000028</v>
      </c>
      <c r="E169" s="68">
        <v>6.3940625000000022</v>
      </c>
      <c r="F169" s="106">
        <v>6.1960937500000064</v>
      </c>
      <c r="G169" s="105">
        <v>75.059999999999974</v>
      </c>
      <c r="H169" s="68">
        <v>11.419999999999998</v>
      </c>
      <c r="I169" s="68">
        <v>11.620000000000028</v>
      </c>
      <c r="J169" s="106">
        <v>52.02000000000011</v>
      </c>
      <c r="K169" s="105">
        <v>38.59687499999999</v>
      </c>
      <c r="L169" s="68">
        <v>3.1999999999999926</v>
      </c>
      <c r="M169" s="68">
        <v>12.227343749999987</v>
      </c>
      <c r="N169" s="68">
        <v>23.169531250000009</v>
      </c>
      <c r="O169" s="104"/>
    </row>
    <row r="170" spans="2:15" x14ac:dyDescent="0.25">
      <c r="B170" s="104" t="s">
        <v>383</v>
      </c>
      <c r="C170" s="105">
        <v>48.957297297297323</v>
      </c>
      <c r="D170" s="68">
        <v>35.89297297297297</v>
      </c>
      <c r="E170" s="68">
        <v>6.6616216216216211</v>
      </c>
      <c r="F170" s="106">
        <v>6.4027027027026993</v>
      </c>
      <c r="G170" s="105">
        <v>42.040540540540547</v>
      </c>
      <c r="H170" s="68">
        <v>10.620540540540539</v>
      </c>
      <c r="I170" s="68">
        <v>8.3000000000000007</v>
      </c>
      <c r="J170" s="106">
        <v>23.120000000000008</v>
      </c>
      <c r="K170" s="105">
        <v>32.57297297297297</v>
      </c>
      <c r="L170" s="68">
        <v>11.199999999999994</v>
      </c>
      <c r="M170" s="68">
        <v>7.4000000000000039</v>
      </c>
      <c r="N170" s="68">
        <v>13.972972972972967</v>
      </c>
      <c r="O170" s="104"/>
    </row>
    <row r="171" spans="2:15" x14ac:dyDescent="0.25">
      <c r="B171" s="104" t="s">
        <v>425</v>
      </c>
      <c r="C171" s="105">
        <v>50.247058823529407</v>
      </c>
      <c r="D171" s="68">
        <v>43.120000000000012</v>
      </c>
      <c r="E171" s="68">
        <v>4.4611764705882351</v>
      </c>
      <c r="F171" s="106">
        <v>2.665882352941177</v>
      </c>
      <c r="G171" s="105">
        <v>34.345882352941167</v>
      </c>
      <c r="H171" s="68">
        <v>7.9058823529411786</v>
      </c>
      <c r="I171" s="68">
        <v>3.3200000000000007</v>
      </c>
      <c r="J171" s="106">
        <v>23.120000000000005</v>
      </c>
      <c r="K171" s="105">
        <v>43.194117647058825</v>
      </c>
      <c r="L171" s="68">
        <v>14.400000000000004</v>
      </c>
      <c r="M171" s="68">
        <v>11.099999999999998</v>
      </c>
      <c r="N171" s="68">
        <v>17.694117647058821</v>
      </c>
      <c r="O171" s="104"/>
    </row>
    <row r="172" spans="2:15" x14ac:dyDescent="0.25">
      <c r="B172" s="104" t="s">
        <v>233</v>
      </c>
      <c r="C172" s="105">
        <v>36.512857142857143</v>
      </c>
      <c r="D172" s="68">
        <v>5.44</v>
      </c>
      <c r="E172" s="68">
        <v>14.445714285714283</v>
      </c>
      <c r="F172" s="106">
        <v>16.627142857142857</v>
      </c>
      <c r="G172" s="105">
        <v>51.534285714285716</v>
      </c>
      <c r="H172" s="68">
        <v>20.114285714285714</v>
      </c>
      <c r="I172" s="68">
        <v>8.3000000000000007</v>
      </c>
      <c r="J172" s="106">
        <v>23.12</v>
      </c>
      <c r="K172" s="105">
        <v>49.900000000000013</v>
      </c>
      <c r="L172" s="68">
        <v>9.5999999999999979</v>
      </c>
      <c r="M172" s="68">
        <v>7.4</v>
      </c>
      <c r="N172" s="68">
        <v>32.900000000000006</v>
      </c>
      <c r="O172" s="104"/>
    </row>
    <row r="173" spans="2:15" x14ac:dyDescent="0.25">
      <c r="B173" s="104" t="s">
        <v>767</v>
      </c>
      <c r="C173" s="105">
        <v>39.458857142857156</v>
      </c>
      <c r="D173" s="68">
        <v>16.864000000000036</v>
      </c>
      <c r="E173" s="68">
        <v>13.001142857142865</v>
      </c>
      <c r="F173" s="106">
        <v>9.5937142857142845</v>
      </c>
      <c r="G173" s="105">
        <v>88.388571428571453</v>
      </c>
      <c r="H173" s="68">
        <v>13.988571428571433</v>
      </c>
      <c r="I173" s="68">
        <v>16.600000000000001</v>
      </c>
      <c r="J173" s="106">
        <v>57.8</v>
      </c>
      <c r="K173" s="105">
        <v>70.797142857142831</v>
      </c>
      <c r="L173" s="68">
        <v>3.1999999999999957</v>
      </c>
      <c r="M173" s="68">
        <v>36.57714285714286</v>
      </c>
      <c r="N173" s="68">
        <v>31.020000000000003</v>
      </c>
      <c r="O173" s="104"/>
    </row>
    <row r="174" spans="2:15" x14ac:dyDescent="0.25">
      <c r="B174" s="104" t="s">
        <v>766</v>
      </c>
      <c r="C174" s="105">
        <v>39.753333333333337</v>
      </c>
      <c r="D174" s="68">
        <v>21.261333333333333</v>
      </c>
      <c r="E174" s="68">
        <v>16.431999999999999</v>
      </c>
      <c r="F174" s="106">
        <v>2.0600000000000005</v>
      </c>
      <c r="G174" s="105">
        <v>70.289333333333346</v>
      </c>
      <c r="H174" s="68">
        <v>7.5093333333333341</v>
      </c>
      <c r="I174" s="68">
        <v>4.9799999999999995</v>
      </c>
      <c r="J174" s="106">
        <v>57.8</v>
      </c>
      <c r="K174" s="105">
        <v>69.259999999999991</v>
      </c>
      <c r="L174" s="68">
        <v>6.4000000000000012</v>
      </c>
      <c r="M174" s="68">
        <v>30.586666666666673</v>
      </c>
      <c r="N174" s="68">
        <v>32.273333333333341</v>
      </c>
      <c r="O174" s="104"/>
    </row>
    <row r="175" spans="2:15" x14ac:dyDescent="0.25">
      <c r="B175" s="104" t="s">
        <v>1150</v>
      </c>
      <c r="C175" s="105">
        <v>43.123636363636372</v>
      </c>
      <c r="D175" s="68">
        <v>23.367272727272724</v>
      </c>
      <c r="E175" s="68">
        <v>12.64</v>
      </c>
      <c r="F175" s="106">
        <v>7.1163636363636344</v>
      </c>
      <c r="G175" s="105">
        <v>38</v>
      </c>
      <c r="H175" s="68">
        <v>0</v>
      </c>
      <c r="I175" s="68">
        <v>3.3200000000000012</v>
      </c>
      <c r="J175" s="106">
        <v>34.679999999999986</v>
      </c>
      <c r="K175" s="105">
        <v>55.204545454545467</v>
      </c>
      <c r="L175" s="68">
        <v>8</v>
      </c>
      <c r="M175" s="68">
        <v>11.099999999999996</v>
      </c>
      <c r="N175" s="68">
        <v>36.104545454545452</v>
      </c>
      <c r="O175" s="104"/>
    </row>
    <row r="176" spans="2:15" x14ac:dyDescent="0.25">
      <c r="B176" s="104" t="s">
        <v>1044</v>
      </c>
      <c r="C176" s="105">
        <v>35.473777777777769</v>
      </c>
      <c r="D176" s="68">
        <v>26.127111111111116</v>
      </c>
      <c r="E176" s="68">
        <v>4.4942222222222235</v>
      </c>
      <c r="F176" s="106">
        <v>4.8524444444444415</v>
      </c>
      <c r="G176" s="105">
        <v>38.341333333333331</v>
      </c>
      <c r="H176" s="68">
        <v>0.34133333333333343</v>
      </c>
      <c r="I176" s="68">
        <v>3.3200000000000003</v>
      </c>
      <c r="J176" s="106">
        <v>34.680000000000021</v>
      </c>
      <c r="K176" s="105">
        <v>41.08666666666668</v>
      </c>
      <c r="L176" s="68">
        <v>4.8000000000000034</v>
      </c>
      <c r="M176" s="68">
        <v>11.428888888888897</v>
      </c>
      <c r="N176" s="68">
        <v>24.857777777777777</v>
      </c>
      <c r="O176" s="104"/>
    </row>
    <row r="177" spans="2:15" x14ac:dyDescent="0.25">
      <c r="B177" s="104" t="s">
        <v>627</v>
      </c>
      <c r="C177" s="105">
        <v>46.432000000000002</v>
      </c>
      <c r="D177" s="68">
        <v>24.276</v>
      </c>
      <c r="E177" s="68">
        <v>9.7960000000000012</v>
      </c>
      <c r="F177" s="106">
        <v>12.359999999999998</v>
      </c>
      <c r="G177" s="105">
        <v>51.355999999999995</v>
      </c>
      <c r="H177" s="68">
        <v>3.4559999999999995</v>
      </c>
      <c r="I177" s="68">
        <v>1.6600000000000004</v>
      </c>
      <c r="J177" s="106">
        <v>46.240000000000009</v>
      </c>
      <c r="K177" s="105">
        <v>46.885000000000005</v>
      </c>
      <c r="L177" s="68">
        <v>14.4</v>
      </c>
      <c r="M177" s="68">
        <v>11.099999999999998</v>
      </c>
      <c r="N177" s="68">
        <v>21.384999999999998</v>
      </c>
      <c r="O177" s="104"/>
    </row>
    <row r="178" spans="2:15" x14ac:dyDescent="0.25">
      <c r="B178" s="104" t="s">
        <v>1012</v>
      </c>
      <c r="C178" s="105">
        <v>35.822500000000005</v>
      </c>
      <c r="D178" s="68">
        <v>10.114999999999998</v>
      </c>
      <c r="E178" s="68">
        <v>21.330000000000002</v>
      </c>
      <c r="F178" s="106">
        <v>4.3775000000000004</v>
      </c>
      <c r="G178" s="105">
        <v>75.779999999999987</v>
      </c>
      <c r="H178" s="68">
        <v>16.320000000000004</v>
      </c>
      <c r="I178" s="68">
        <v>1.66</v>
      </c>
      <c r="J178" s="106">
        <v>57.8</v>
      </c>
      <c r="K178" s="105">
        <v>79.412500000000009</v>
      </c>
      <c r="L178" s="68">
        <v>12.799999999999999</v>
      </c>
      <c r="M178" s="68">
        <v>29.599999999999998</v>
      </c>
      <c r="N178" s="68">
        <v>37.012500000000003</v>
      </c>
      <c r="O178" s="104"/>
    </row>
    <row r="179" spans="2:15" x14ac:dyDescent="0.25">
      <c r="B179" s="104" t="s">
        <v>592</v>
      </c>
      <c r="C179" s="105">
        <v>53.972695652173968</v>
      </c>
      <c r="D179" s="68">
        <v>46.35826086956525</v>
      </c>
      <c r="E179" s="68">
        <v>6.1276521739130443</v>
      </c>
      <c r="F179" s="106">
        <v>1.4867826086956522</v>
      </c>
      <c r="G179" s="105">
        <v>52.85113043478254</v>
      </c>
      <c r="H179" s="68">
        <v>11.531130434782614</v>
      </c>
      <c r="I179" s="68">
        <v>6.6399999999999864</v>
      </c>
      <c r="J179" s="106">
        <v>34.680000000000028</v>
      </c>
      <c r="K179" s="105">
        <v>39.941739130434762</v>
      </c>
      <c r="L179" s="68">
        <v>12.799999999999972</v>
      </c>
      <c r="M179" s="68">
        <v>11.325217391304353</v>
      </c>
      <c r="N179" s="68">
        <v>15.81652173913046</v>
      </c>
      <c r="O179" s="104"/>
    </row>
    <row r="180" spans="2:15" x14ac:dyDescent="0.25">
      <c r="B180" s="104" t="s">
        <v>290</v>
      </c>
      <c r="C180" s="105">
        <v>40.549999999999997</v>
      </c>
      <c r="D180" s="68">
        <v>14.28</v>
      </c>
      <c r="E180" s="68">
        <v>11.850000000000001</v>
      </c>
      <c r="F180" s="106">
        <v>14.420000000000002</v>
      </c>
      <c r="G180" s="105">
        <v>19.3</v>
      </c>
      <c r="H180" s="68">
        <v>6.08</v>
      </c>
      <c r="I180" s="68">
        <v>1.6600000000000001</v>
      </c>
      <c r="J180" s="106">
        <v>11.56</v>
      </c>
      <c r="K180" s="105">
        <v>42.024999999999999</v>
      </c>
      <c r="L180" s="68">
        <v>16</v>
      </c>
      <c r="M180" s="68">
        <v>3.7</v>
      </c>
      <c r="N180" s="68">
        <v>22.324999999999999</v>
      </c>
      <c r="O180" s="104"/>
    </row>
    <row r="181" spans="2:15" x14ac:dyDescent="0.25">
      <c r="B181" s="104" t="s">
        <v>781</v>
      </c>
      <c r="C181" s="105">
        <v>46.782807017543838</v>
      </c>
      <c r="D181" s="68">
        <v>29.979649122807022</v>
      </c>
      <c r="E181" s="68">
        <v>12.141052631578953</v>
      </c>
      <c r="F181" s="106">
        <v>4.6621052631578941</v>
      </c>
      <c r="G181" s="105">
        <v>35.971228070175457</v>
      </c>
      <c r="H181" s="68">
        <v>18.571228070175444</v>
      </c>
      <c r="I181" s="68">
        <v>11.620000000000005</v>
      </c>
      <c r="J181" s="106">
        <v>5.7799999999999949</v>
      </c>
      <c r="K181" s="105">
        <v>55.76666666666668</v>
      </c>
      <c r="L181" s="68">
        <v>1.5999999999999988</v>
      </c>
      <c r="M181" s="68">
        <v>14.670175438596484</v>
      </c>
      <c r="N181" s="68">
        <v>39.496491228070163</v>
      </c>
      <c r="O181" s="104"/>
    </row>
    <row r="182" spans="2:15" x14ac:dyDescent="0.25">
      <c r="B182" s="104" t="s">
        <v>1094</v>
      </c>
      <c r="C182" s="105">
        <v>28.393750000000001</v>
      </c>
      <c r="D182" s="68">
        <v>15.172499999999999</v>
      </c>
      <c r="E182" s="68">
        <v>6.9125000000000005</v>
      </c>
      <c r="F182" s="106">
        <v>6.3087500000000007</v>
      </c>
      <c r="G182" s="105">
        <v>51.760000000000019</v>
      </c>
      <c r="H182" s="68">
        <v>7.1199999999999992</v>
      </c>
      <c r="I182" s="68">
        <v>9.9599999999999991</v>
      </c>
      <c r="J182" s="106">
        <v>34.679999999999993</v>
      </c>
      <c r="K182" s="105">
        <v>45.962499999999991</v>
      </c>
      <c r="L182" s="68">
        <v>9.5999999999999979</v>
      </c>
      <c r="M182" s="68">
        <v>11.099999999999998</v>
      </c>
      <c r="N182" s="68">
        <v>25.262499999999992</v>
      </c>
      <c r="O182" s="104"/>
    </row>
    <row r="183" spans="2:15" x14ac:dyDescent="0.25">
      <c r="B183" s="104" t="s">
        <v>1159</v>
      </c>
      <c r="C183" s="105">
        <v>42.943269230769218</v>
      </c>
      <c r="D183" s="68">
        <v>23.845769230769232</v>
      </c>
      <c r="E183" s="68">
        <v>9.9661538461538477</v>
      </c>
      <c r="F183" s="106">
        <v>9.1313461538461613</v>
      </c>
      <c r="G183" s="105">
        <v>61.876923076923092</v>
      </c>
      <c r="H183" s="68">
        <v>10.596923076923069</v>
      </c>
      <c r="I183" s="68">
        <v>16.600000000000001</v>
      </c>
      <c r="J183" s="106">
        <v>34.680000000000057</v>
      </c>
      <c r="K183" s="105">
        <v>62.373076923076873</v>
      </c>
      <c r="L183" s="68">
        <v>3.1999999999999935</v>
      </c>
      <c r="M183" s="68">
        <v>21.844230769230801</v>
      </c>
      <c r="N183" s="68">
        <v>37.328846153846158</v>
      </c>
      <c r="O183" s="104"/>
    </row>
    <row r="184" spans="2:15" x14ac:dyDescent="0.25">
      <c r="B184" s="104" t="s">
        <v>1261</v>
      </c>
      <c r="C184" s="105">
        <v>31.110091743119241</v>
      </c>
      <c r="D184" s="68">
        <v>20.61211009174308</v>
      </c>
      <c r="E184" s="68">
        <v>6.3779816513761487</v>
      </c>
      <c r="F184" s="106">
        <v>4.1200000000000081</v>
      </c>
      <c r="G184" s="105">
        <v>44.651743119266072</v>
      </c>
      <c r="H184" s="68">
        <v>1.1743119266055048E-2</v>
      </c>
      <c r="I184" s="68">
        <v>9.9600000000000151</v>
      </c>
      <c r="J184" s="106">
        <v>34.680000000000049</v>
      </c>
      <c r="K184" s="105">
        <v>35.71926605504585</v>
      </c>
      <c r="L184" s="68">
        <v>1.5999999999999968</v>
      </c>
      <c r="M184" s="68">
        <v>10.964220183486255</v>
      </c>
      <c r="N184" s="68">
        <v>23.155045871559629</v>
      </c>
      <c r="O184" s="104"/>
    </row>
    <row r="185" spans="2:15" x14ac:dyDescent="0.25">
      <c r="B185" s="104" t="s">
        <v>273</v>
      </c>
      <c r="C185" s="105">
        <v>56.819999999999986</v>
      </c>
      <c r="D185" s="68">
        <v>46.410000000000004</v>
      </c>
      <c r="E185" s="68">
        <v>6.4187500000000002</v>
      </c>
      <c r="F185" s="106">
        <v>3.9912500000000009</v>
      </c>
      <c r="G185" s="105">
        <v>17.480000000000004</v>
      </c>
      <c r="H185" s="68">
        <v>2.6</v>
      </c>
      <c r="I185" s="68">
        <v>3.3200000000000021</v>
      </c>
      <c r="J185" s="106">
        <v>11.560000000000004</v>
      </c>
      <c r="K185" s="105">
        <v>47.056249999999999</v>
      </c>
      <c r="L185" s="68">
        <v>14.399999999999991</v>
      </c>
      <c r="M185" s="68">
        <v>25.899999999999984</v>
      </c>
      <c r="N185" s="68">
        <v>6.7562500000000005</v>
      </c>
      <c r="O185" s="104"/>
    </row>
    <row r="186" spans="2:15" x14ac:dyDescent="0.25">
      <c r="B186" s="104" t="s">
        <v>313</v>
      </c>
      <c r="C186" s="105">
        <v>59.06</v>
      </c>
      <c r="D186" s="68">
        <v>21.42</v>
      </c>
      <c r="E186" s="68">
        <v>25.28</v>
      </c>
      <c r="F186" s="106">
        <v>12.360000000000001</v>
      </c>
      <c r="G186" s="105">
        <v>56.199999999999989</v>
      </c>
      <c r="H186" s="68">
        <v>14.080000000000002</v>
      </c>
      <c r="I186" s="68">
        <v>1.6600000000000001</v>
      </c>
      <c r="J186" s="106">
        <v>40.459999999999994</v>
      </c>
      <c r="K186" s="105">
        <v>60.750000000000007</v>
      </c>
      <c r="L186" s="68">
        <v>14.4</v>
      </c>
      <c r="M186" s="68">
        <v>11.1</v>
      </c>
      <c r="N186" s="68">
        <v>35.25</v>
      </c>
      <c r="O186" s="104"/>
    </row>
    <row r="187" spans="2:15" x14ac:dyDescent="0.25">
      <c r="B187" s="104" t="s">
        <v>406</v>
      </c>
      <c r="C187" s="105">
        <v>57.77000000000001</v>
      </c>
      <c r="D187" s="68">
        <v>42.245000000000012</v>
      </c>
      <c r="E187" s="68">
        <v>15.01</v>
      </c>
      <c r="F187" s="106">
        <v>0.51500000000000001</v>
      </c>
      <c r="G187" s="105">
        <v>45.600000000000009</v>
      </c>
      <c r="H187" s="68">
        <v>15.840000000000002</v>
      </c>
      <c r="I187" s="68">
        <v>6.64</v>
      </c>
      <c r="J187" s="106">
        <v>23.119999999999997</v>
      </c>
      <c r="K187" s="105">
        <v>58.674999999999997</v>
      </c>
      <c r="L187" s="68">
        <v>12.799999999999999</v>
      </c>
      <c r="M187" s="68">
        <v>25.900000000000002</v>
      </c>
      <c r="N187" s="68">
        <v>19.974999999999998</v>
      </c>
      <c r="O187" s="104"/>
    </row>
    <row r="188" spans="2:15" x14ac:dyDescent="0.25">
      <c r="B188" s="104" t="s">
        <v>556</v>
      </c>
      <c r="C188" s="105">
        <v>67.12</v>
      </c>
      <c r="D188" s="68">
        <v>39.269999999999996</v>
      </c>
      <c r="E188" s="68">
        <v>13.43</v>
      </c>
      <c r="F188" s="106">
        <v>14.42</v>
      </c>
      <c r="G188" s="105">
        <v>45.94</v>
      </c>
      <c r="H188" s="68">
        <v>9.6000000000000014</v>
      </c>
      <c r="I188" s="68">
        <v>1.6600000000000001</v>
      </c>
      <c r="J188" s="106">
        <v>34.68</v>
      </c>
      <c r="K188" s="105">
        <v>60.325000000000003</v>
      </c>
      <c r="L188" s="68">
        <v>12.8</v>
      </c>
      <c r="M188" s="68">
        <v>11.1</v>
      </c>
      <c r="N188" s="68">
        <v>36.425000000000004</v>
      </c>
      <c r="O188" s="104"/>
    </row>
    <row r="189" spans="2:15" x14ac:dyDescent="0.25">
      <c r="B189" s="104" t="s">
        <v>797</v>
      </c>
      <c r="C189" s="105">
        <v>43.275999999999996</v>
      </c>
      <c r="D189" s="68">
        <v>33.796000000000006</v>
      </c>
      <c r="E189" s="68">
        <v>9.48</v>
      </c>
      <c r="F189" s="106">
        <v>0</v>
      </c>
      <c r="G189" s="105">
        <v>79.024000000000001</v>
      </c>
      <c r="H189" s="68">
        <v>11.263999999999999</v>
      </c>
      <c r="I189" s="68">
        <v>9.9599999999999991</v>
      </c>
      <c r="J189" s="106">
        <v>57.8</v>
      </c>
      <c r="K189" s="105">
        <v>56.71</v>
      </c>
      <c r="L189" s="68">
        <v>16</v>
      </c>
      <c r="M189" s="68">
        <v>11.099999999999998</v>
      </c>
      <c r="N189" s="68">
        <v>29.610000000000007</v>
      </c>
      <c r="O189" s="104"/>
    </row>
    <row r="190" spans="2:15" x14ac:dyDescent="0.25">
      <c r="B190" s="104" t="s">
        <v>342</v>
      </c>
      <c r="C190" s="105">
        <v>47.176842105263148</v>
      </c>
      <c r="D190" s="68">
        <v>31.816842105263166</v>
      </c>
      <c r="E190" s="68">
        <v>6.5417543859649108</v>
      </c>
      <c r="F190" s="106">
        <v>8.8182456140350922</v>
      </c>
      <c r="G190" s="105">
        <v>46.989473684210559</v>
      </c>
      <c r="H190" s="68">
        <v>1.5494736842105263</v>
      </c>
      <c r="I190" s="68">
        <v>4.9800000000000058</v>
      </c>
      <c r="J190" s="106">
        <v>40.460000000000008</v>
      </c>
      <c r="K190" s="105">
        <v>42.187719298245611</v>
      </c>
      <c r="L190" s="68">
        <v>8</v>
      </c>
      <c r="M190" s="68">
        <v>11.100000000000012</v>
      </c>
      <c r="N190" s="68">
        <v>23.087719298245624</v>
      </c>
      <c r="O190" s="104"/>
    </row>
    <row r="191" spans="2:15" x14ac:dyDescent="0.25">
      <c r="B191" s="104" t="s">
        <v>900</v>
      </c>
      <c r="C191" s="105">
        <v>47.307826086956531</v>
      </c>
      <c r="D191" s="68">
        <v>38.700869565217388</v>
      </c>
      <c r="E191" s="68">
        <v>6.4573913043478264</v>
      </c>
      <c r="F191" s="106">
        <v>2.1495652173913049</v>
      </c>
      <c r="G191" s="105">
        <v>72.129565217391288</v>
      </c>
      <c r="H191" s="68">
        <v>9.3495652173913051</v>
      </c>
      <c r="I191" s="68">
        <v>4.9799999999999986</v>
      </c>
      <c r="J191" s="106">
        <v>57.8</v>
      </c>
      <c r="K191" s="105">
        <v>47.504347826086949</v>
      </c>
      <c r="L191" s="68">
        <v>1.6000000000000005</v>
      </c>
      <c r="M191" s="68">
        <v>22.199999999999992</v>
      </c>
      <c r="N191" s="68">
        <v>23.704347826086948</v>
      </c>
      <c r="O191" s="104"/>
    </row>
    <row r="192" spans="2:15" x14ac:dyDescent="0.25">
      <c r="B192" s="104" t="s">
        <v>567</v>
      </c>
      <c r="C192" s="105">
        <v>57.658181818181816</v>
      </c>
      <c r="D192" s="68">
        <v>47.167272727272731</v>
      </c>
      <c r="E192" s="68">
        <v>8.6181818181818173</v>
      </c>
      <c r="F192" s="106">
        <v>1.8727272727272726</v>
      </c>
      <c r="G192" s="105">
        <v>40.620000000000005</v>
      </c>
      <c r="H192" s="68">
        <v>2.56</v>
      </c>
      <c r="I192" s="68">
        <v>14.940000000000005</v>
      </c>
      <c r="J192" s="106">
        <v>23.119999999999997</v>
      </c>
      <c r="K192" s="105">
        <v>55.918181818181822</v>
      </c>
      <c r="L192" s="68">
        <v>12.799999999999999</v>
      </c>
      <c r="M192" s="68">
        <v>12.781818181818181</v>
      </c>
      <c r="N192" s="68">
        <v>30.336363636363632</v>
      </c>
      <c r="O192" s="104"/>
    </row>
    <row r="193" spans="2:15" x14ac:dyDescent="0.25">
      <c r="B193" s="104" t="s">
        <v>411</v>
      </c>
      <c r="C193" s="105">
        <v>52.726000000000013</v>
      </c>
      <c r="D193" s="68">
        <v>37.762666666666668</v>
      </c>
      <c r="E193" s="68">
        <v>7.4786666666666681</v>
      </c>
      <c r="F193" s="106">
        <v>7.4846666666666666</v>
      </c>
      <c r="G193" s="105">
        <v>53.389333333333326</v>
      </c>
      <c r="H193" s="68">
        <v>20.309333333333335</v>
      </c>
      <c r="I193" s="68">
        <v>9.9600000000000009</v>
      </c>
      <c r="J193" s="106">
        <v>23.120000000000008</v>
      </c>
      <c r="K193" s="105">
        <v>56.13333333333334</v>
      </c>
      <c r="L193" s="68">
        <v>16</v>
      </c>
      <c r="M193" s="68">
        <v>8.016666666666671</v>
      </c>
      <c r="N193" s="68">
        <v>32.116666666666674</v>
      </c>
      <c r="O193" s="104"/>
    </row>
    <row r="194" spans="2:15" x14ac:dyDescent="0.25">
      <c r="B194" s="104" t="s">
        <v>873</v>
      </c>
      <c r="C194" s="105">
        <v>41.77</v>
      </c>
      <c r="D194" s="68">
        <v>9.5200000000000014</v>
      </c>
      <c r="E194" s="68">
        <v>26.070000000000004</v>
      </c>
      <c r="F194" s="106">
        <v>6.1800000000000006</v>
      </c>
      <c r="G194" s="105">
        <v>92.46</v>
      </c>
      <c r="H194" s="68">
        <v>23.040000000000003</v>
      </c>
      <c r="I194" s="68">
        <v>11.620000000000001</v>
      </c>
      <c r="J194" s="106">
        <v>57.8</v>
      </c>
      <c r="K194" s="105">
        <v>66.099999999999994</v>
      </c>
      <c r="L194" s="68">
        <v>8</v>
      </c>
      <c r="M194" s="68">
        <v>11.1</v>
      </c>
      <c r="N194" s="68">
        <v>47</v>
      </c>
      <c r="O194" s="104"/>
    </row>
    <row r="195" spans="2:15" x14ac:dyDescent="0.25">
      <c r="B195" s="104" t="s">
        <v>838</v>
      </c>
      <c r="C195" s="105">
        <v>32.825454545454548</v>
      </c>
      <c r="D195" s="68">
        <v>11.683636363636367</v>
      </c>
      <c r="E195" s="68">
        <v>11.778181818181817</v>
      </c>
      <c r="F195" s="106">
        <v>9.3636363636363669</v>
      </c>
      <c r="G195" s="105">
        <v>80.49818181818182</v>
      </c>
      <c r="H195" s="68">
        <v>16.058181818181819</v>
      </c>
      <c r="I195" s="68">
        <v>6.64</v>
      </c>
      <c r="J195" s="106">
        <v>57.8</v>
      </c>
      <c r="K195" s="105">
        <v>63.963636363636375</v>
      </c>
      <c r="L195" s="68">
        <v>8</v>
      </c>
      <c r="M195" s="68">
        <v>11.099999999999998</v>
      </c>
      <c r="N195" s="68">
        <v>44.863636363636367</v>
      </c>
      <c r="O195" s="104"/>
    </row>
    <row r="196" spans="2:15" x14ac:dyDescent="0.25">
      <c r="B196" s="104" t="s">
        <v>573</v>
      </c>
      <c r="C196" s="105">
        <v>52.051428571428573</v>
      </c>
      <c r="D196" s="68">
        <v>42.160000000000004</v>
      </c>
      <c r="E196" s="68">
        <v>8.1257142857142863</v>
      </c>
      <c r="F196" s="106">
        <v>1.7657142857142858</v>
      </c>
      <c r="G196" s="105">
        <v>47.54</v>
      </c>
      <c r="H196" s="68">
        <v>12.799999999999999</v>
      </c>
      <c r="I196" s="68">
        <v>11.620000000000001</v>
      </c>
      <c r="J196" s="106">
        <v>23.12</v>
      </c>
      <c r="K196" s="105">
        <v>61.678571428571431</v>
      </c>
      <c r="L196" s="68">
        <v>16</v>
      </c>
      <c r="M196" s="68">
        <v>11.099999999999998</v>
      </c>
      <c r="N196" s="68">
        <v>34.578571428571429</v>
      </c>
      <c r="O196" s="104"/>
    </row>
    <row r="197" spans="2:15" x14ac:dyDescent="0.25">
      <c r="B197" s="104" t="s">
        <v>378</v>
      </c>
      <c r="C197" s="105">
        <v>25.132941176470592</v>
      </c>
      <c r="D197" s="68">
        <v>4.7600000000000007</v>
      </c>
      <c r="E197" s="68">
        <v>17.101176470588236</v>
      </c>
      <c r="F197" s="106">
        <v>3.2717647058823536</v>
      </c>
      <c r="G197" s="105">
        <v>51.595294117647057</v>
      </c>
      <c r="H197" s="68">
        <v>21.835294117647059</v>
      </c>
      <c r="I197" s="68">
        <v>6.6400000000000015</v>
      </c>
      <c r="J197" s="106">
        <v>23.120000000000005</v>
      </c>
      <c r="K197" s="105">
        <v>81.211764705882345</v>
      </c>
      <c r="L197" s="68">
        <v>11.199999999999998</v>
      </c>
      <c r="M197" s="68">
        <v>33.517647058823528</v>
      </c>
      <c r="N197" s="68">
        <v>36.494117647058822</v>
      </c>
      <c r="O197" s="104"/>
    </row>
    <row r="198" spans="2:15" x14ac:dyDescent="0.25">
      <c r="B198" s="104" t="s">
        <v>811</v>
      </c>
      <c r="C198" s="105">
        <v>42.281818181818181</v>
      </c>
      <c r="D198" s="68">
        <v>25.098181818181828</v>
      </c>
      <c r="E198" s="68">
        <v>10.629090909090909</v>
      </c>
      <c r="F198" s="106">
        <v>6.5545454545454547</v>
      </c>
      <c r="G198" s="105">
        <v>59.674545454545459</v>
      </c>
      <c r="H198" s="68">
        <v>20.014545454545456</v>
      </c>
      <c r="I198" s="68">
        <v>4.9799999999999995</v>
      </c>
      <c r="J198" s="106">
        <v>34.679999999999993</v>
      </c>
      <c r="K198" s="105">
        <v>57.409090909090907</v>
      </c>
      <c r="L198" s="68">
        <v>8</v>
      </c>
      <c r="M198" s="68">
        <v>14.799999999999999</v>
      </c>
      <c r="N198" s="68">
        <v>34.609090909090909</v>
      </c>
      <c r="O198" s="104"/>
    </row>
    <row r="199" spans="2:15" x14ac:dyDescent="0.25">
      <c r="B199" s="104" t="s">
        <v>1082</v>
      </c>
      <c r="C199" s="105">
        <v>21.353103448275863</v>
      </c>
      <c r="D199" s="68">
        <v>4.7600000000000025</v>
      </c>
      <c r="E199" s="68">
        <v>9.9158620689655166</v>
      </c>
      <c r="F199" s="106">
        <v>6.6772413793103462</v>
      </c>
      <c r="G199" s="105">
        <v>73.417241379310326</v>
      </c>
      <c r="H199" s="68">
        <v>10.637241379310344</v>
      </c>
      <c r="I199" s="68">
        <v>4.9800000000000004</v>
      </c>
      <c r="J199" s="106">
        <v>57.8</v>
      </c>
      <c r="K199" s="105">
        <v>57.751724137931028</v>
      </c>
      <c r="L199" s="68">
        <v>14.399999999999993</v>
      </c>
      <c r="M199" s="68">
        <v>11.1</v>
      </c>
      <c r="N199" s="68">
        <v>32.251724137931042</v>
      </c>
      <c r="O199" s="104"/>
    </row>
    <row r="200" spans="2:15" x14ac:dyDescent="0.25">
      <c r="B200" s="104" t="s">
        <v>222</v>
      </c>
      <c r="C200" s="105">
        <v>36.176666666666669</v>
      </c>
      <c r="D200" s="68">
        <v>23.8</v>
      </c>
      <c r="E200" s="68">
        <v>12.376666666666667</v>
      </c>
      <c r="F200" s="106">
        <v>0</v>
      </c>
      <c r="G200" s="105">
        <v>17.866666666666667</v>
      </c>
      <c r="H200" s="68">
        <v>2.9866666666666664</v>
      </c>
      <c r="I200" s="68">
        <v>3.32</v>
      </c>
      <c r="J200" s="106">
        <v>11.559999999999999</v>
      </c>
      <c r="K200" s="105">
        <v>32.425000000000004</v>
      </c>
      <c r="L200" s="68">
        <v>6.3999999999999995</v>
      </c>
      <c r="M200" s="68">
        <v>3.6999999999999997</v>
      </c>
      <c r="N200" s="68">
        <v>22.324999999999996</v>
      </c>
      <c r="O200" s="104"/>
    </row>
    <row r="201" spans="2:15" x14ac:dyDescent="0.25">
      <c r="B201" s="104" t="s">
        <v>705</v>
      </c>
      <c r="C201" s="105">
        <v>47.865000000000002</v>
      </c>
      <c r="D201" s="68">
        <v>23.8</v>
      </c>
      <c r="E201" s="68">
        <v>14.022500000000001</v>
      </c>
      <c r="F201" s="106">
        <v>10.0425</v>
      </c>
      <c r="G201" s="105">
        <v>72.800000000000011</v>
      </c>
      <c r="H201" s="68">
        <v>21.520000000000003</v>
      </c>
      <c r="I201" s="68">
        <v>16.600000000000001</v>
      </c>
      <c r="J201" s="106">
        <v>34.679999999999993</v>
      </c>
      <c r="K201" s="105">
        <v>59.674999999999997</v>
      </c>
      <c r="L201" s="68">
        <v>4.7999999999999989</v>
      </c>
      <c r="M201" s="68">
        <v>14.337499999999997</v>
      </c>
      <c r="N201" s="68">
        <v>40.537500000000001</v>
      </c>
      <c r="O201" s="104"/>
    </row>
    <row r="202" spans="2:15" x14ac:dyDescent="0.25">
      <c r="B202" s="104" t="s">
        <v>647</v>
      </c>
      <c r="C202" s="105">
        <v>54.025454545454551</v>
      </c>
      <c r="D202" s="68">
        <v>25.530909090909088</v>
      </c>
      <c r="E202" s="68">
        <v>9.7672727272727258</v>
      </c>
      <c r="F202" s="106">
        <v>18.727272727272734</v>
      </c>
      <c r="G202" s="105">
        <v>74.352727272727279</v>
      </c>
      <c r="H202" s="68">
        <v>18.152727272727272</v>
      </c>
      <c r="I202" s="68">
        <v>9.9599999999999991</v>
      </c>
      <c r="J202" s="106">
        <v>46.239999999999995</v>
      </c>
      <c r="K202" s="105">
        <v>66.090909090909108</v>
      </c>
      <c r="L202" s="68">
        <v>14.400000000000004</v>
      </c>
      <c r="M202" s="68">
        <v>11.099999999999998</v>
      </c>
      <c r="N202" s="68">
        <v>40.590909090909093</v>
      </c>
      <c r="O202" s="104"/>
    </row>
    <row r="203" spans="2:15" x14ac:dyDescent="0.25">
      <c r="B203" s="104" t="s">
        <v>871</v>
      </c>
      <c r="C203" s="105">
        <v>35.151666666666664</v>
      </c>
      <c r="D203" s="68">
        <v>16.263333333333332</v>
      </c>
      <c r="E203" s="68">
        <v>11.850000000000001</v>
      </c>
      <c r="F203" s="106">
        <v>7.0383333333333349</v>
      </c>
      <c r="G203" s="105">
        <v>89.793333333333351</v>
      </c>
      <c r="H203" s="68">
        <v>20.373333333333335</v>
      </c>
      <c r="I203" s="68">
        <v>11.620000000000003</v>
      </c>
      <c r="J203" s="106">
        <v>57.8</v>
      </c>
      <c r="K203" s="105">
        <v>50.333333333333336</v>
      </c>
      <c r="L203" s="68">
        <v>3.1999999999999997</v>
      </c>
      <c r="M203" s="68">
        <v>11.099999999999998</v>
      </c>
      <c r="N203" s="68">
        <v>36.033333333333339</v>
      </c>
      <c r="O203" s="104"/>
    </row>
    <row r="204" spans="2:15" x14ac:dyDescent="0.25">
      <c r="B204" s="104" t="s">
        <v>1190</v>
      </c>
      <c r="C204" s="105">
        <v>24.365714285714287</v>
      </c>
      <c r="D204" s="68">
        <v>7.9333333333333371</v>
      </c>
      <c r="E204" s="68">
        <v>11.135238095238094</v>
      </c>
      <c r="F204" s="106">
        <v>5.2971428571428563</v>
      </c>
      <c r="G204" s="105">
        <v>66.784761904761908</v>
      </c>
      <c r="H204" s="68">
        <v>13.104761904761908</v>
      </c>
      <c r="I204" s="68">
        <v>1.6600000000000004</v>
      </c>
      <c r="J204" s="106">
        <v>52.019999999999989</v>
      </c>
      <c r="K204" s="105">
        <v>53.476190476190489</v>
      </c>
      <c r="L204" s="68">
        <v>14.399999999999999</v>
      </c>
      <c r="M204" s="68">
        <v>11.099999999999998</v>
      </c>
      <c r="N204" s="68">
        <v>27.976190476190482</v>
      </c>
      <c r="O204" s="104"/>
    </row>
    <row r="205" spans="2:15" x14ac:dyDescent="0.25">
      <c r="B205" s="104" t="s">
        <v>646</v>
      </c>
      <c r="C205" s="105">
        <v>49.124705882352949</v>
      </c>
      <c r="D205" s="68">
        <v>26.879999999999995</v>
      </c>
      <c r="E205" s="68">
        <v>11.338823529411764</v>
      </c>
      <c r="F205" s="106">
        <v>10.905882352941177</v>
      </c>
      <c r="G205" s="105">
        <v>57.928235294117655</v>
      </c>
      <c r="H205" s="68">
        <v>3.3882352941176479</v>
      </c>
      <c r="I205" s="68">
        <v>8.3000000000000007</v>
      </c>
      <c r="J205" s="106">
        <v>46.240000000000009</v>
      </c>
      <c r="K205" s="105">
        <v>62.270588235294113</v>
      </c>
      <c r="L205" s="68">
        <v>14.400000000000004</v>
      </c>
      <c r="M205" s="68">
        <v>11.099999999999998</v>
      </c>
      <c r="N205" s="68">
        <v>36.770588235294113</v>
      </c>
      <c r="O205" s="104"/>
    </row>
    <row r="206" spans="2:15" x14ac:dyDescent="0.25">
      <c r="B206" s="104" t="s">
        <v>539</v>
      </c>
      <c r="C206" s="105">
        <v>50.486000000000004</v>
      </c>
      <c r="D206" s="68">
        <v>35.461999999999996</v>
      </c>
      <c r="E206" s="68">
        <v>7.504999999999999</v>
      </c>
      <c r="F206" s="106">
        <v>7.5189999999999966</v>
      </c>
      <c r="G206" s="105">
        <v>34.923999999999999</v>
      </c>
      <c r="H206" s="68">
        <v>10.144</v>
      </c>
      <c r="I206" s="68">
        <v>1.660000000000001</v>
      </c>
      <c r="J206" s="106">
        <v>23.120000000000008</v>
      </c>
      <c r="K206" s="105">
        <v>52.025000000000013</v>
      </c>
      <c r="L206" s="68">
        <v>11.199999999999992</v>
      </c>
      <c r="M206" s="68">
        <v>9.8050000000000033</v>
      </c>
      <c r="N206" s="68">
        <v>31.019999999999996</v>
      </c>
      <c r="O206" s="104"/>
    </row>
    <row r="207" spans="2:15" x14ac:dyDescent="0.25">
      <c r="B207" s="104" t="s">
        <v>916</v>
      </c>
      <c r="C207" s="105">
        <v>38.543714285714309</v>
      </c>
      <c r="D207" s="68">
        <v>31.280000000000026</v>
      </c>
      <c r="E207" s="68">
        <v>6.4102857142857133</v>
      </c>
      <c r="F207" s="106">
        <v>0.85342857142857176</v>
      </c>
      <c r="G207" s="105">
        <v>32.964571428571439</v>
      </c>
      <c r="H207" s="68">
        <v>4.0045714285714284</v>
      </c>
      <c r="I207" s="68">
        <v>11.620000000000013</v>
      </c>
      <c r="J207" s="106">
        <v>17.340000000000025</v>
      </c>
      <c r="K207" s="105">
        <v>49.091428571428573</v>
      </c>
      <c r="L207" s="68">
        <v>4.8000000000000069</v>
      </c>
      <c r="M207" s="68">
        <v>17.971428571428572</v>
      </c>
      <c r="N207" s="68">
        <v>26.319999999999997</v>
      </c>
      <c r="O207" s="104"/>
    </row>
    <row r="208" spans="2:15" x14ac:dyDescent="0.25">
      <c r="B208" s="104" t="s">
        <v>971</v>
      </c>
      <c r="C208" s="105">
        <v>31.778666666666666</v>
      </c>
      <c r="D208" s="68">
        <v>16.025333333333339</v>
      </c>
      <c r="E208" s="68">
        <v>13.693333333333337</v>
      </c>
      <c r="F208" s="106">
        <v>2.06</v>
      </c>
      <c r="G208" s="105">
        <v>87.03333333333336</v>
      </c>
      <c r="H208" s="68">
        <v>14.293333333333335</v>
      </c>
      <c r="I208" s="68">
        <v>14.939999999999994</v>
      </c>
      <c r="J208" s="106">
        <v>57.8</v>
      </c>
      <c r="K208" s="105">
        <v>57.069999999999972</v>
      </c>
      <c r="L208" s="68">
        <v>3.2000000000000015</v>
      </c>
      <c r="M208" s="68">
        <v>11.1</v>
      </c>
      <c r="N208" s="68">
        <v>42.769999999999996</v>
      </c>
      <c r="O208" s="104"/>
    </row>
    <row r="209" spans="2:15" x14ac:dyDescent="0.25">
      <c r="B209" s="104" t="s">
        <v>952</v>
      </c>
      <c r="C209" s="105">
        <v>49.776470588235298</v>
      </c>
      <c r="D209" s="68">
        <v>43.400000000000006</v>
      </c>
      <c r="E209" s="68">
        <v>6.1341176470588232</v>
      </c>
      <c r="F209" s="106">
        <v>0.2423529411764706</v>
      </c>
      <c r="G209" s="105">
        <v>13.545882352941174</v>
      </c>
      <c r="H209" s="68">
        <v>2.7858823529411771</v>
      </c>
      <c r="I209" s="68">
        <v>4.9799999999999995</v>
      </c>
      <c r="J209" s="106">
        <v>5.7800000000000011</v>
      </c>
      <c r="K209" s="105">
        <v>39.28235294117647</v>
      </c>
      <c r="L209" s="68">
        <v>8</v>
      </c>
      <c r="M209" s="68">
        <v>11.099999999999998</v>
      </c>
      <c r="N209" s="68">
        <v>20.182352941176468</v>
      </c>
      <c r="O209" s="104"/>
    </row>
    <row r="210" spans="2:15" x14ac:dyDescent="0.25">
      <c r="B210" s="104" t="s">
        <v>220</v>
      </c>
      <c r="C210" s="105">
        <v>49.216000000000008</v>
      </c>
      <c r="D210" s="68">
        <v>12.375999999999998</v>
      </c>
      <c r="E210" s="68">
        <v>17.064000000000004</v>
      </c>
      <c r="F210" s="106">
        <v>19.776</v>
      </c>
      <c r="G210" s="105">
        <v>47.624000000000002</v>
      </c>
      <c r="H210" s="68">
        <v>22.784000000000002</v>
      </c>
      <c r="I210" s="68">
        <v>13.280000000000001</v>
      </c>
      <c r="J210" s="106">
        <v>11.56</v>
      </c>
      <c r="K210" s="105">
        <v>69.900000000000006</v>
      </c>
      <c r="L210" s="68">
        <v>6.4</v>
      </c>
      <c r="M210" s="68">
        <v>25.9</v>
      </c>
      <c r="N210" s="68">
        <v>37.6</v>
      </c>
      <c r="O210" s="104"/>
    </row>
    <row r="211" spans="2:15" x14ac:dyDescent="0.25">
      <c r="B211" s="104" t="s">
        <v>398</v>
      </c>
      <c r="C211" s="105">
        <v>58.513195876288648</v>
      </c>
      <c r="D211" s="68">
        <v>41.416907216494863</v>
      </c>
      <c r="E211" s="68">
        <v>7.6882474226804138</v>
      </c>
      <c r="F211" s="106">
        <v>9.4080412371134088</v>
      </c>
      <c r="G211" s="105">
        <v>46.956701030927846</v>
      </c>
      <c r="H211" s="68">
        <v>10.556701030927838</v>
      </c>
      <c r="I211" s="68">
        <v>13.279999999999976</v>
      </c>
      <c r="J211" s="106">
        <v>23.119999999999955</v>
      </c>
      <c r="K211" s="105">
        <v>65.594845360824735</v>
      </c>
      <c r="L211" s="68">
        <v>12.799999999999976</v>
      </c>
      <c r="M211" s="68">
        <v>23.916494845360837</v>
      </c>
      <c r="N211" s="68">
        <v>28.878350515463929</v>
      </c>
      <c r="O211" s="104"/>
    </row>
    <row r="212" spans="2:15" x14ac:dyDescent="0.25">
      <c r="B212" s="104" t="s">
        <v>905</v>
      </c>
      <c r="C212" s="105">
        <v>45.094000000000001</v>
      </c>
      <c r="D212" s="68">
        <v>30.702000000000002</v>
      </c>
      <c r="E212" s="68">
        <v>6.8729999999999993</v>
      </c>
      <c r="F212" s="106">
        <v>7.5189999999999966</v>
      </c>
      <c r="G212" s="105">
        <v>75.195999999999998</v>
      </c>
      <c r="H212" s="68">
        <v>12.416000000000002</v>
      </c>
      <c r="I212" s="68">
        <v>4.9800000000000031</v>
      </c>
      <c r="J212" s="106">
        <v>57.8</v>
      </c>
      <c r="K212" s="105">
        <v>45.015000000000008</v>
      </c>
      <c r="L212" s="68">
        <v>3.2000000000000015</v>
      </c>
      <c r="M212" s="68">
        <v>18.315000000000001</v>
      </c>
      <c r="N212" s="68">
        <v>23.5</v>
      </c>
      <c r="O212" s="104"/>
    </row>
    <row r="213" spans="2:15" x14ac:dyDescent="0.25">
      <c r="B213" s="104" t="s">
        <v>570</v>
      </c>
      <c r="C213" s="105">
        <v>52.248571428571431</v>
      </c>
      <c r="D213" s="68">
        <v>38.080000000000005</v>
      </c>
      <c r="E213" s="68">
        <v>8.5771428571428565</v>
      </c>
      <c r="F213" s="106">
        <v>5.5914285714285725</v>
      </c>
      <c r="G213" s="105">
        <v>64.782857142857139</v>
      </c>
      <c r="H213" s="68">
        <v>16.822857142857146</v>
      </c>
      <c r="I213" s="68">
        <v>13.28</v>
      </c>
      <c r="J213" s="106">
        <v>34.68</v>
      </c>
      <c r="K213" s="105">
        <v>78.499999999999986</v>
      </c>
      <c r="L213" s="68">
        <v>16</v>
      </c>
      <c r="M213" s="68">
        <v>29.599999999999998</v>
      </c>
      <c r="N213" s="68">
        <v>32.9</v>
      </c>
      <c r="O213" s="104"/>
    </row>
    <row r="214" spans="2:15" x14ac:dyDescent="0.25">
      <c r="B214" s="104" t="s">
        <v>680</v>
      </c>
      <c r="C214" s="105">
        <v>50.04619047619051</v>
      </c>
      <c r="D214" s="68">
        <v>38.306666666666672</v>
      </c>
      <c r="E214" s="68">
        <v>9.6304761904761875</v>
      </c>
      <c r="F214" s="106">
        <v>2.1090476190476202</v>
      </c>
      <c r="G214" s="105">
        <v>29.640000000000025</v>
      </c>
      <c r="H214" s="68">
        <v>3.1999999999999993</v>
      </c>
      <c r="I214" s="68">
        <v>3.3200000000000007</v>
      </c>
      <c r="J214" s="106">
        <v>23.120000000000005</v>
      </c>
      <c r="K214" s="105">
        <v>58.478571428571428</v>
      </c>
      <c r="L214" s="68">
        <v>12.800000000000002</v>
      </c>
      <c r="M214" s="68">
        <v>11.100000000000009</v>
      </c>
      <c r="N214" s="68">
        <v>34.578571428571436</v>
      </c>
      <c r="O214" s="104"/>
    </row>
    <row r="215" spans="2:15" x14ac:dyDescent="0.25">
      <c r="B215" s="104" t="s">
        <v>741</v>
      </c>
      <c r="C215" s="105">
        <v>44.481509433962245</v>
      </c>
      <c r="D215" s="68">
        <v>37.181886792452801</v>
      </c>
      <c r="E215" s="68">
        <v>6.6777358490566048</v>
      </c>
      <c r="F215" s="106">
        <v>0.62188679245283041</v>
      </c>
      <c r="G215" s="105">
        <v>72.489056603773591</v>
      </c>
      <c r="H215" s="68">
        <v>12.969056603773588</v>
      </c>
      <c r="I215" s="68">
        <v>13.279999999999994</v>
      </c>
      <c r="J215" s="106">
        <v>46.239999999999974</v>
      </c>
      <c r="K215" s="105">
        <v>59.375471698113209</v>
      </c>
      <c r="L215" s="68">
        <v>14.399999999999986</v>
      </c>
      <c r="M215" s="68">
        <v>11.100000000000012</v>
      </c>
      <c r="N215" s="68">
        <v>33.875471698113202</v>
      </c>
      <c r="O215" s="104"/>
    </row>
    <row r="216" spans="2:15" x14ac:dyDescent="0.25">
      <c r="B216" s="104" t="s">
        <v>673</v>
      </c>
      <c r="C216" s="105">
        <v>56.873913043478254</v>
      </c>
      <c r="D216" s="68">
        <v>41.391304347826086</v>
      </c>
      <c r="E216" s="68">
        <v>13.601739130434781</v>
      </c>
      <c r="F216" s="106">
        <v>1.8808695652173919</v>
      </c>
      <c r="G216" s="105">
        <v>37.703478260869566</v>
      </c>
      <c r="H216" s="68">
        <v>18.643478260869568</v>
      </c>
      <c r="I216" s="68">
        <v>13.280000000000005</v>
      </c>
      <c r="J216" s="106">
        <v>5.780000000000002</v>
      </c>
      <c r="K216" s="105">
        <v>56.2</v>
      </c>
      <c r="L216" s="68">
        <v>9.5999999999999961</v>
      </c>
      <c r="M216" s="68">
        <v>12.065217391304344</v>
      </c>
      <c r="N216" s="68">
        <v>34.53478260869565</v>
      </c>
      <c r="O216" s="104"/>
    </row>
    <row r="217" spans="2:15" x14ac:dyDescent="0.25">
      <c r="B217" s="104" t="s">
        <v>1240</v>
      </c>
      <c r="C217" s="105">
        <v>29.394838709677423</v>
      </c>
      <c r="D217" s="68">
        <v>16.429677419354846</v>
      </c>
      <c r="E217" s="68">
        <v>6.3199999999999994</v>
      </c>
      <c r="F217" s="106">
        <v>6.6451612903225783</v>
      </c>
      <c r="G217" s="105">
        <v>61.403870967741945</v>
      </c>
      <c r="H217" s="68">
        <v>16.763870967741934</v>
      </c>
      <c r="I217" s="68">
        <v>9.9600000000000026</v>
      </c>
      <c r="J217" s="106">
        <v>34.680000000000007</v>
      </c>
      <c r="K217" s="105">
        <v>40.900000000000013</v>
      </c>
      <c r="L217" s="68">
        <v>1.6000000000000008</v>
      </c>
      <c r="M217" s="68">
        <v>11.100000000000001</v>
      </c>
      <c r="N217" s="68">
        <v>28.2</v>
      </c>
      <c r="O217" s="104"/>
    </row>
    <row r="218" spans="2:15" x14ac:dyDescent="0.25">
      <c r="B218" s="104" t="s">
        <v>1267</v>
      </c>
      <c r="C218" s="105">
        <v>30.353846153846156</v>
      </c>
      <c r="D218" s="68">
        <v>13.181538461538462</v>
      </c>
      <c r="E218" s="68">
        <v>13.36923076923077</v>
      </c>
      <c r="F218" s="106">
        <v>3.8030769230769241</v>
      </c>
      <c r="G218" s="105">
        <v>75.130769230769232</v>
      </c>
      <c r="H218" s="68">
        <v>19.790769230769229</v>
      </c>
      <c r="I218" s="68">
        <v>3.3200000000000003</v>
      </c>
      <c r="J218" s="106">
        <v>52.02000000000001</v>
      </c>
      <c r="K218" s="105">
        <v>62.792307692307688</v>
      </c>
      <c r="L218" s="68">
        <v>12.8</v>
      </c>
      <c r="M218" s="68">
        <v>11.669230769230765</v>
      </c>
      <c r="N218" s="68">
        <v>38.323076923076925</v>
      </c>
      <c r="O218" s="104"/>
    </row>
    <row r="219" spans="2:15" x14ac:dyDescent="0.25">
      <c r="B219" s="104" t="s">
        <v>569</v>
      </c>
      <c r="C219" s="105">
        <v>50.690000000000012</v>
      </c>
      <c r="D219" s="68">
        <v>40.936</v>
      </c>
      <c r="E219" s="68">
        <v>7.9</v>
      </c>
      <c r="F219" s="106">
        <v>1.8540000000000001</v>
      </c>
      <c r="G219" s="105">
        <v>66.396000000000001</v>
      </c>
      <c r="H219" s="68">
        <v>20.096000000000004</v>
      </c>
      <c r="I219" s="68">
        <v>11.620000000000003</v>
      </c>
      <c r="J219" s="106">
        <v>34.679999999999993</v>
      </c>
      <c r="K219" s="105">
        <v>87.240000000000009</v>
      </c>
      <c r="L219" s="68">
        <v>14.400000000000002</v>
      </c>
      <c r="M219" s="68">
        <v>29.599999999999998</v>
      </c>
      <c r="N219" s="68">
        <v>43.240000000000009</v>
      </c>
      <c r="O219" s="104"/>
    </row>
    <row r="220" spans="2:15" x14ac:dyDescent="0.25">
      <c r="B220" s="104" t="s">
        <v>840</v>
      </c>
      <c r="C220" s="105">
        <v>57.740000000000009</v>
      </c>
      <c r="D220" s="68">
        <v>44.744000000000007</v>
      </c>
      <c r="E220" s="68">
        <v>10.112</v>
      </c>
      <c r="F220" s="106">
        <v>2.8839999999999999</v>
      </c>
      <c r="G220" s="105">
        <v>69.7</v>
      </c>
      <c r="H220" s="68">
        <v>10.240000000000002</v>
      </c>
      <c r="I220" s="68">
        <v>1.6600000000000001</v>
      </c>
      <c r="J220" s="106">
        <v>57.8</v>
      </c>
      <c r="K220" s="105">
        <v>53.040000000000006</v>
      </c>
      <c r="L220" s="68">
        <v>6.4</v>
      </c>
      <c r="M220" s="68">
        <v>22.2</v>
      </c>
      <c r="N220" s="68">
        <v>24.44</v>
      </c>
      <c r="O220" s="104"/>
    </row>
    <row r="221" spans="2:15" x14ac:dyDescent="0.25">
      <c r="B221" s="104" t="s">
        <v>549</v>
      </c>
      <c r="C221" s="105">
        <v>53.92977777777778</v>
      </c>
      <c r="D221" s="68">
        <v>41.993777777777751</v>
      </c>
      <c r="E221" s="68">
        <v>7.724444444444444</v>
      </c>
      <c r="F221" s="106">
        <v>4.2115555555555551</v>
      </c>
      <c r="G221" s="105">
        <v>40.607555555555557</v>
      </c>
      <c r="H221" s="68">
        <v>9.1875555555555604</v>
      </c>
      <c r="I221" s="68">
        <v>8.3000000000000007</v>
      </c>
      <c r="J221" s="106">
        <v>23.12</v>
      </c>
      <c r="K221" s="105">
        <v>58.626666666666679</v>
      </c>
      <c r="L221" s="68">
        <v>12.8</v>
      </c>
      <c r="M221" s="68">
        <v>10.52444444444445</v>
      </c>
      <c r="N221" s="68">
        <v>35.30222222222222</v>
      </c>
      <c r="O221" s="104"/>
    </row>
    <row r="222" spans="2:15" x14ac:dyDescent="0.25">
      <c r="B222" s="104" t="s">
        <v>655</v>
      </c>
      <c r="C222" s="105">
        <v>30.214545454545451</v>
      </c>
      <c r="D222" s="68">
        <v>15.578181818181818</v>
      </c>
      <c r="E222" s="68">
        <v>9.7672727272727258</v>
      </c>
      <c r="F222" s="106">
        <v>4.8690909090909091</v>
      </c>
      <c r="G222" s="105">
        <v>33.309090909090905</v>
      </c>
      <c r="H222" s="68">
        <v>3.5490909090909093</v>
      </c>
      <c r="I222" s="68">
        <v>6.6400000000000023</v>
      </c>
      <c r="J222" s="106">
        <v>23.120000000000008</v>
      </c>
      <c r="K222" s="105">
        <v>62.345454545454551</v>
      </c>
      <c r="L222" s="68">
        <v>6.4000000000000021</v>
      </c>
      <c r="M222" s="68">
        <v>33.299999999999997</v>
      </c>
      <c r="N222" s="68">
        <v>22.645454545454545</v>
      </c>
      <c r="O222" s="104"/>
    </row>
    <row r="223" spans="2:15" x14ac:dyDescent="0.25">
      <c r="B223" s="104" t="s">
        <v>430</v>
      </c>
      <c r="C223" s="105">
        <v>53.865333333333325</v>
      </c>
      <c r="D223" s="68">
        <v>45.696000000000005</v>
      </c>
      <c r="E223" s="68">
        <v>6.1093333333333346</v>
      </c>
      <c r="F223" s="106">
        <v>2.0600000000000005</v>
      </c>
      <c r="G223" s="105">
        <v>42.218666666666671</v>
      </c>
      <c r="H223" s="68">
        <v>12.458666666666666</v>
      </c>
      <c r="I223" s="68">
        <v>6.6400000000000015</v>
      </c>
      <c r="J223" s="106">
        <v>23.120000000000005</v>
      </c>
      <c r="K223" s="105">
        <v>39.006666666666661</v>
      </c>
      <c r="L223" s="68">
        <v>16</v>
      </c>
      <c r="M223" s="68">
        <v>11.099999999999998</v>
      </c>
      <c r="N223" s="68">
        <v>11.906666666666668</v>
      </c>
      <c r="O223" s="104"/>
    </row>
    <row r="224" spans="2:15" x14ac:dyDescent="0.25">
      <c r="B224" s="104" t="s">
        <v>409</v>
      </c>
      <c r="C224" s="105">
        <v>54.731111111111119</v>
      </c>
      <c r="D224" s="68">
        <v>42.840000000000011</v>
      </c>
      <c r="E224" s="68">
        <v>9.8311111111111114</v>
      </c>
      <c r="F224" s="106">
        <v>2.06</v>
      </c>
      <c r="G224" s="105">
        <v>39.099999999999994</v>
      </c>
      <c r="H224" s="68">
        <v>7.68</v>
      </c>
      <c r="I224" s="68">
        <v>8.3000000000000007</v>
      </c>
      <c r="J224" s="106">
        <v>23.119999999999997</v>
      </c>
      <c r="K224" s="105">
        <v>62.577777777777783</v>
      </c>
      <c r="L224" s="68">
        <v>14.400000000000002</v>
      </c>
      <c r="M224" s="68">
        <v>11.1</v>
      </c>
      <c r="N224" s="68">
        <v>37.077777777777783</v>
      </c>
      <c r="O224" s="104"/>
    </row>
    <row r="225" spans="2:15" x14ac:dyDescent="0.25">
      <c r="B225" s="104" t="s">
        <v>1048</v>
      </c>
      <c r="C225" s="105">
        <v>47.096000000000011</v>
      </c>
      <c r="D225" s="68">
        <v>28.084</v>
      </c>
      <c r="E225" s="68">
        <v>12.008000000000001</v>
      </c>
      <c r="F225" s="106">
        <v>7.0040000000000013</v>
      </c>
      <c r="G225" s="105">
        <v>29.368000000000002</v>
      </c>
      <c r="H225" s="68">
        <v>10.368</v>
      </c>
      <c r="I225" s="68">
        <v>1.66</v>
      </c>
      <c r="J225" s="106">
        <v>17.339999999999996</v>
      </c>
      <c r="K225" s="105">
        <v>72.280000000000015</v>
      </c>
      <c r="L225" s="68">
        <v>9.5999999999999979</v>
      </c>
      <c r="M225" s="68">
        <v>18.5</v>
      </c>
      <c r="N225" s="68">
        <v>44.179999999999993</v>
      </c>
      <c r="O225" s="104"/>
    </row>
    <row r="226" spans="2:15" x14ac:dyDescent="0.25">
      <c r="B226" s="104" t="s">
        <v>603</v>
      </c>
      <c r="C226" s="105">
        <v>54.707826086956523</v>
      </c>
      <c r="D226" s="68">
        <v>30.629565217391299</v>
      </c>
      <c r="E226" s="68">
        <v>7.419130434782609</v>
      </c>
      <c r="F226" s="106">
        <v>16.659130434782611</v>
      </c>
      <c r="G226" s="105">
        <v>71.02086956521741</v>
      </c>
      <c r="H226" s="68">
        <v>8.1808695652173906</v>
      </c>
      <c r="I226" s="68">
        <v>16.600000000000001</v>
      </c>
      <c r="J226" s="106">
        <v>46.240000000000016</v>
      </c>
      <c r="K226" s="105">
        <v>42.565217391304351</v>
      </c>
      <c r="L226" s="68">
        <v>9.5999999999999961</v>
      </c>
      <c r="M226" s="68">
        <v>11.099999999999996</v>
      </c>
      <c r="N226" s="68">
        <v>21.865217391304348</v>
      </c>
      <c r="O226" s="104"/>
    </row>
    <row r="227" spans="2:15" x14ac:dyDescent="0.25">
      <c r="B227" s="104" t="s">
        <v>927</v>
      </c>
      <c r="C227" s="105">
        <v>21.081818181818178</v>
      </c>
      <c r="D227" s="68">
        <v>4.7600000000000016</v>
      </c>
      <c r="E227" s="68">
        <v>9.7672727272727276</v>
      </c>
      <c r="F227" s="106">
        <v>6.5545454545454547</v>
      </c>
      <c r="G227" s="105">
        <v>80.378181818181829</v>
      </c>
      <c r="H227" s="68">
        <v>19.258181818181821</v>
      </c>
      <c r="I227" s="68">
        <v>3.3200000000000012</v>
      </c>
      <c r="J227" s="106">
        <v>57.8</v>
      </c>
      <c r="K227" s="105">
        <v>60.863636363636374</v>
      </c>
      <c r="L227" s="68">
        <v>9.5999999999999961</v>
      </c>
      <c r="M227" s="68">
        <v>11.099999999999996</v>
      </c>
      <c r="N227" s="68">
        <v>40.163636363636357</v>
      </c>
      <c r="O227" s="104"/>
    </row>
    <row r="228" spans="2:15" x14ac:dyDescent="0.25">
      <c r="B228" s="104" t="s">
        <v>452</v>
      </c>
      <c r="C228" s="105">
        <v>62.045714285714283</v>
      </c>
      <c r="D228" s="68">
        <v>33.320000000000007</v>
      </c>
      <c r="E228" s="68">
        <v>8.1257142857142846</v>
      </c>
      <c r="F228" s="106">
        <v>20.6</v>
      </c>
      <c r="G228" s="105">
        <v>48.631428571428565</v>
      </c>
      <c r="H228" s="68">
        <v>0.73142857142857154</v>
      </c>
      <c r="I228" s="68">
        <v>1.66</v>
      </c>
      <c r="J228" s="106">
        <v>46.239999999999995</v>
      </c>
      <c r="K228" s="105">
        <v>42.957142857142863</v>
      </c>
      <c r="L228" s="68">
        <v>14.400000000000002</v>
      </c>
      <c r="M228" s="68">
        <v>11.1</v>
      </c>
      <c r="N228" s="68">
        <v>17.457142857142856</v>
      </c>
      <c r="O228" s="104"/>
    </row>
    <row r="229" spans="2:15" x14ac:dyDescent="0.25">
      <c r="B229" s="104" t="s">
        <v>452</v>
      </c>
      <c r="C229" s="105">
        <v>40.300000000000004</v>
      </c>
      <c r="D229" s="68">
        <v>22.439999999999998</v>
      </c>
      <c r="E229" s="68">
        <v>15.8</v>
      </c>
      <c r="F229" s="106">
        <v>2.06</v>
      </c>
      <c r="G229" s="105">
        <v>65.325714285714284</v>
      </c>
      <c r="H229" s="68">
        <v>4.2057142857142864</v>
      </c>
      <c r="I229" s="68">
        <v>3.32</v>
      </c>
      <c r="J229" s="106">
        <v>57.8</v>
      </c>
      <c r="K229" s="105">
        <v>52.157142857142851</v>
      </c>
      <c r="L229" s="68">
        <v>4.8</v>
      </c>
      <c r="M229" s="68">
        <v>11.1</v>
      </c>
      <c r="N229" s="68">
        <v>36.25714285714286</v>
      </c>
      <c r="O229" s="104"/>
    </row>
    <row r="230" spans="2:15" x14ac:dyDescent="0.25">
      <c r="B230" s="104" t="s">
        <v>715</v>
      </c>
      <c r="C230" s="105">
        <v>37.735384615384618</v>
      </c>
      <c r="D230" s="68">
        <v>18.673846153846149</v>
      </c>
      <c r="E230" s="68">
        <v>9.2369230769230768</v>
      </c>
      <c r="F230" s="106">
        <v>9.8246153846153845</v>
      </c>
      <c r="G230" s="105">
        <v>61.110769230769236</v>
      </c>
      <c r="H230" s="68">
        <v>19.790769230769232</v>
      </c>
      <c r="I230" s="68">
        <v>6.6400000000000006</v>
      </c>
      <c r="J230" s="106">
        <v>34.679999999999993</v>
      </c>
      <c r="K230" s="105">
        <v>52.253846153846148</v>
      </c>
      <c r="L230" s="68">
        <v>14.400000000000004</v>
      </c>
      <c r="M230" s="68">
        <v>11.099999999999998</v>
      </c>
      <c r="N230" s="68">
        <v>26.753846153846151</v>
      </c>
      <c r="O230" s="104"/>
    </row>
    <row r="231" spans="2:15" x14ac:dyDescent="0.25">
      <c r="B231" s="104" t="s">
        <v>466</v>
      </c>
      <c r="C231" s="105">
        <v>62.02</v>
      </c>
      <c r="D231" s="68">
        <v>33.915000000000006</v>
      </c>
      <c r="E231" s="68">
        <v>7.5049999999999999</v>
      </c>
      <c r="F231" s="106">
        <v>20.6</v>
      </c>
      <c r="G231" s="105">
        <v>48.84</v>
      </c>
      <c r="H231" s="68">
        <v>6.7200000000000006</v>
      </c>
      <c r="I231" s="68">
        <v>1.66</v>
      </c>
      <c r="J231" s="106">
        <v>40.46</v>
      </c>
      <c r="K231" s="105">
        <v>49.487500000000004</v>
      </c>
      <c r="L231" s="68">
        <v>9.6</v>
      </c>
      <c r="M231" s="68">
        <v>11.1</v>
      </c>
      <c r="N231" s="68">
        <v>28.787500000000001</v>
      </c>
      <c r="O231" s="104"/>
    </row>
    <row r="232" spans="2:15" x14ac:dyDescent="0.25">
      <c r="B232" s="104" t="s">
        <v>1214</v>
      </c>
      <c r="C232" s="105">
        <v>36.157721518987351</v>
      </c>
      <c r="D232" s="68">
        <v>20.787341772151883</v>
      </c>
      <c r="E232" s="68">
        <v>7.0000000000000018</v>
      </c>
      <c r="F232" s="106">
        <v>8.3703797468354395</v>
      </c>
      <c r="G232" s="105">
        <v>77.176455696202524</v>
      </c>
      <c r="H232" s="68">
        <v>11.876455696202534</v>
      </c>
      <c r="I232" s="68">
        <v>13.279999999999982</v>
      </c>
      <c r="J232" s="106">
        <v>52.019999999999975</v>
      </c>
      <c r="K232" s="105">
        <v>52.916455696202547</v>
      </c>
      <c r="L232" s="68">
        <v>4.8000000000000069</v>
      </c>
      <c r="M232" s="68">
        <v>23.605063291139217</v>
      </c>
      <c r="N232" s="68">
        <v>24.511392405063301</v>
      </c>
      <c r="O232" s="104"/>
    </row>
    <row r="233" spans="2:15" x14ac:dyDescent="0.25">
      <c r="B233" s="104" t="s">
        <v>969</v>
      </c>
      <c r="C233" s="105">
        <v>29.549600000000002</v>
      </c>
      <c r="D233" s="68">
        <v>17.707200000000007</v>
      </c>
      <c r="E233" s="68">
        <v>10.111999999999998</v>
      </c>
      <c r="F233" s="106">
        <v>1.7304000000000002</v>
      </c>
      <c r="G233" s="105">
        <v>70.203999999999994</v>
      </c>
      <c r="H233" s="68">
        <v>7.4239999999999995</v>
      </c>
      <c r="I233" s="68">
        <v>4.9799999999999986</v>
      </c>
      <c r="J233" s="106">
        <v>57.8</v>
      </c>
      <c r="K233" s="105">
        <v>56.232000000000006</v>
      </c>
      <c r="L233" s="68">
        <v>9.5999999999999961</v>
      </c>
      <c r="M233" s="68">
        <v>11.099999999999996</v>
      </c>
      <c r="N233" s="68">
        <v>35.532000000000004</v>
      </c>
      <c r="O233" s="104"/>
    </row>
    <row r="234" spans="2:15" x14ac:dyDescent="0.25">
      <c r="B234" s="104" t="s">
        <v>482</v>
      </c>
      <c r="C234" s="105">
        <v>57.594827586206897</v>
      </c>
      <c r="D234" s="68">
        <v>35.289655172413781</v>
      </c>
      <c r="E234" s="68">
        <v>6.4289655172413793</v>
      </c>
      <c r="F234" s="106">
        <v>15.876206896551729</v>
      </c>
      <c r="G234" s="105">
        <v>60.741379310344819</v>
      </c>
      <c r="H234" s="68">
        <v>6.20137931034483</v>
      </c>
      <c r="I234" s="68">
        <v>8.3000000000000007</v>
      </c>
      <c r="J234" s="106">
        <v>46.239999999999959</v>
      </c>
      <c r="K234" s="105">
        <v>50.944827586206898</v>
      </c>
      <c r="L234" s="68">
        <v>14.399999999999984</v>
      </c>
      <c r="M234" s="68">
        <v>11.100000000000012</v>
      </c>
      <c r="N234" s="68">
        <v>25.444827586206895</v>
      </c>
      <c r="O234" s="104"/>
    </row>
    <row r="235" spans="2:15" x14ac:dyDescent="0.25">
      <c r="B235" s="104" t="s">
        <v>848</v>
      </c>
      <c r="C235" s="105">
        <v>33.906666666666666</v>
      </c>
      <c r="D235" s="68">
        <v>15.073333333333336</v>
      </c>
      <c r="E235" s="68">
        <v>17.116666666666667</v>
      </c>
      <c r="F235" s="106">
        <v>1.7166666666666668</v>
      </c>
      <c r="G235" s="105">
        <v>82.626666666666679</v>
      </c>
      <c r="H235" s="68">
        <v>18.186666666666667</v>
      </c>
      <c r="I235" s="68">
        <v>6.6400000000000023</v>
      </c>
      <c r="J235" s="106">
        <v>57.8</v>
      </c>
      <c r="K235" s="105">
        <v>57.80833333333333</v>
      </c>
      <c r="L235" s="68">
        <v>4.799999999999998</v>
      </c>
      <c r="M235" s="68">
        <v>11.099999999999996</v>
      </c>
      <c r="N235" s="68">
        <v>41.908333333333331</v>
      </c>
      <c r="O235" s="104"/>
    </row>
    <row r="236" spans="2:15" x14ac:dyDescent="0.25">
      <c r="B236" s="104" t="s">
        <v>453</v>
      </c>
      <c r="C236" s="105">
        <v>57.865000000000009</v>
      </c>
      <c r="D236" s="68">
        <v>34.510000000000005</v>
      </c>
      <c r="E236" s="68">
        <v>6.1883333333333335</v>
      </c>
      <c r="F236" s="106">
        <v>17.166666666666668</v>
      </c>
      <c r="G236" s="105">
        <v>46.706666666666656</v>
      </c>
      <c r="H236" s="68">
        <v>4.5866666666666669</v>
      </c>
      <c r="I236" s="68">
        <v>1.6600000000000006</v>
      </c>
      <c r="J236" s="106">
        <v>40.45999999999998</v>
      </c>
      <c r="K236" s="105">
        <v>36.758333333333333</v>
      </c>
      <c r="L236" s="68">
        <v>9.5999999999999961</v>
      </c>
      <c r="M236" s="68">
        <v>11.099999999999996</v>
      </c>
      <c r="N236" s="68">
        <v>16.05833333333333</v>
      </c>
      <c r="O236" s="104"/>
    </row>
    <row r="237" spans="2:15" x14ac:dyDescent="0.25">
      <c r="B237" s="104" t="s">
        <v>1107</v>
      </c>
      <c r="C237" s="105">
        <v>31.965454545454541</v>
      </c>
      <c r="D237" s="68">
        <v>10.385454545454545</v>
      </c>
      <c r="E237" s="68">
        <v>14.65090909090909</v>
      </c>
      <c r="F237" s="106">
        <v>6.9290909090909105</v>
      </c>
      <c r="G237" s="105">
        <v>52.080000000000013</v>
      </c>
      <c r="H237" s="68">
        <v>14.079999999999998</v>
      </c>
      <c r="I237" s="68">
        <v>3.32</v>
      </c>
      <c r="J237" s="106">
        <v>34.679999999999993</v>
      </c>
      <c r="K237" s="105">
        <v>51.045454545454547</v>
      </c>
      <c r="L237" s="68">
        <v>3.1999999999999997</v>
      </c>
      <c r="M237" s="68">
        <v>11.099999999999998</v>
      </c>
      <c r="N237" s="68">
        <v>36.745454545454542</v>
      </c>
      <c r="O237" s="104"/>
    </row>
    <row r="238" spans="2:15" x14ac:dyDescent="0.25">
      <c r="B238" s="104" t="s">
        <v>776</v>
      </c>
      <c r="C238" s="105">
        <v>45.279090909090911</v>
      </c>
      <c r="D238" s="68">
        <v>30.074545454545451</v>
      </c>
      <c r="E238" s="68">
        <v>10.054545454545455</v>
      </c>
      <c r="F238" s="106">
        <v>5.149999999999995</v>
      </c>
      <c r="G238" s="105">
        <v>13.638181818181819</v>
      </c>
      <c r="H238" s="68">
        <v>4.5381818181818172</v>
      </c>
      <c r="I238" s="68">
        <v>3.3200000000000012</v>
      </c>
      <c r="J238" s="106">
        <v>5.780000000000002</v>
      </c>
      <c r="K238" s="105">
        <v>56.054545454545455</v>
      </c>
      <c r="L238" s="68">
        <v>11.199999999999996</v>
      </c>
      <c r="M238" s="68">
        <v>11.099999999999996</v>
      </c>
      <c r="N238" s="68">
        <v>33.754545454545458</v>
      </c>
      <c r="O238" s="104"/>
    </row>
    <row r="239" spans="2:15" x14ac:dyDescent="0.25">
      <c r="B239" s="104" t="s">
        <v>371</v>
      </c>
      <c r="C239" s="105">
        <v>27.193333333333339</v>
      </c>
      <c r="D239" s="68">
        <v>15.866666666666667</v>
      </c>
      <c r="E239" s="68">
        <v>10.182222222222224</v>
      </c>
      <c r="F239" s="106">
        <v>1.1444444444444444</v>
      </c>
      <c r="G239" s="105">
        <v>43.364444444444445</v>
      </c>
      <c r="H239" s="68">
        <v>16.924444444444443</v>
      </c>
      <c r="I239" s="68">
        <v>3.32</v>
      </c>
      <c r="J239" s="106">
        <v>23.119999999999997</v>
      </c>
      <c r="K239" s="105">
        <v>31.977777777777778</v>
      </c>
      <c r="L239" s="68">
        <v>1.5999999999999999</v>
      </c>
      <c r="M239" s="68">
        <v>7.3999999999999995</v>
      </c>
      <c r="N239" s="68">
        <v>22.977777777777774</v>
      </c>
      <c r="O239" s="104"/>
    </row>
    <row r="240" spans="2:15" x14ac:dyDescent="0.25">
      <c r="B240" s="104" t="s">
        <v>1184</v>
      </c>
      <c r="C240" s="105">
        <v>36.858333333333334</v>
      </c>
      <c r="D240" s="68">
        <v>4.76</v>
      </c>
      <c r="E240" s="68">
        <v>19.223333333333333</v>
      </c>
      <c r="F240" s="106">
        <v>12.875</v>
      </c>
      <c r="G240" s="105">
        <v>78.44</v>
      </c>
      <c r="H240" s="68">
        <v>21.44</v>
      </c>
      <c r="I240" s="68">
        <v>4.9799999999999995</v>
      </c>
      <c r="J240" s="106">
        <v>52.02000000000001</v>
      </c>
      <c r="K240" s="105">
        <v>67.50833333333334</v>
      </c>
      <c r="L240" s="68">
        <v>9.5999999999999979</v>
      </c>
      <c r="M240" s="68">
        <v>13.258333333333329</v>
      </c>
      <c r="N240" s="68">
        <v>44.650000000000006</v>
      </c>
      <c r="O240" s="104"/>
    </row>
    <row r="241" spans="2:15" x14ac:dyDescent="0.25">
      <c r="B241" s="104" t="s">
        <v>240</v>
      </c>
      <c r="C241" s="105">
        <v>33.695384615384626</v>
      </c>
      <c r="D241" s="68">
        <v>8.543589743589747</v>
      </c>
      <c r="E241" s="68">
        <v>13.531282051282048</v>
      </c>
      <c r="F241" s="106">
        <v>11.620512820512817</v>
      </c>
      <c r="G241" s="105">
        <v>35.674358974358981</v>
      </c>
      <c r="H241" s="68">
        <v>19.134358974358978</v>
      </c>
      <c r="I241" s="68">
        <v>4.9800000000000031</v>
      </c>
      <c r="J241" s="106">
        <v>11.560000000000006</v>
      </c>
      <c r="K241" s="105">
        <v>68.405128205128193</v>
      </c>
      <c r="L241" s="68">
        <v>12.800000000000008</v>
      </c>
      <c r="M241" s="68">
        <v>25.235897435897421</v>
      </c>
      <c r="N241" s="68">
        <v>30.369230769230771</v>
      </c>
      <c r="O241" s="104"/>
    </row>
    <row r="242" spans="2:15" x14ac:dyDescent="0.25">
      <c r="B242" s="104" t="s">
        <v>777</v>
      </c>
      <c r="C242" s="105">
        <v>43.206000000000003</v>
      </c>
      <c r="D242" s="68">
        <v>33.796000000000006</v>
      </c>
      <c r="E242" s="68">
        <v>6.32</v>
      </c>
      <c r="F242" s="106">
        <v>3.0900000000000003</v>
      </c>
      <c r="G242" s="105">
        <v>10.760000000000003</v>
      </c>
      <c r="H242" s="68">
        <v>0</v>
      </c>
      <c r="I242" s="68">
        <v>4.9799999999999995</v>
      </c>
      <c r="J242" s="106">
        <v>5.7799999999999994</v>
      </c>
      <c r="K242" s="105">
        <v>67.050000000000011</v>
      </c>
      <c r="L242" s="68">
        <v>16</v>
      </c>
      <c r="M242" s="68">
        <v>11.099999999999998</v>
      </c>
      <c r="N242" s="68">
        <v>39.949999999999996</v>
      </c>
      <c r="O242" s="104"/>
    </row>
    <row r="243" spans="2:15" x14ac:dyDescent="0.25">
      <c r="B243" s="104" t="s">
        <v>566</v>
      </c>
      <c r="C243" s="105">
        <v>67.242857142857133</v>
      </c>
      <c r="D243" s="68">
        <v>45.56</v>
      </c>
      <c r="E243" s="68">
        <v>9.0285714285714285</v>
      </c>
      <c r="F243" s="106">
        <v>12.654285714285718</v>
      </c>
      <c r="G243" s="105">
        <v>38.06</v>
      </c>
      <c r="H243" s="68">
        <v>0</v>
      </c>
      <c r="I243" s="68">
        <v>14.940000000000003</v>
      </c>
      <c r="J243" s="106">
        <v>23.119999999999997</v>
      </c>
      <c r="K243" s="105">
        <v>57.728571428571435</v>
      </c>
      <c r="L243" s="68">
        <v>14.400000000000002</v>
      </c>
      <c r="M243" s="68">
        <v>11.1</v>
      </c>
      <c r="N243" s="68">
        <v>32.228571428571428</v>
      </c>
      <c r="O243" s="104"/>
    </row>
    <row r="244" spans="2:15" x14ac:dyDescent="0.25">
      <c r="B244" s="104" t="s">
        <v>1080</v>
      </c>
      <c r="C244" s="105">
        <v>35.103333333333339</v>
      </c>
      <c r="D244" s="68">
        <v>4.7600000000000016</v>
      </c>
      <c r="E244" s="68">
        <v>9.7433333333333358</v>
      </c>
      <c r="F244" s="106">
        <v>20.6</v>
      </c>
      <c r="G244" s="105">
        <v>92.373333333333335</v>
      </c>
      <c r="H244" s="68">
        <v>17.973333333333333</v>
      </c>
      <c r="I244" s="68">
        <v>16.600000000000001</v>
      </c>
      <c r="J244" s="106">
        <v>57.8</v>
      </c>
      <c r="K244" s="105">
        <v>57.308333333333337</v>
      </c>
      <c r="L244" s="68">
        <v>9.5999999999999961</v>
      </c>
      <c r="M244" s="68">
        <v>11.870833333333328</v>
      </c>
      <c r="N244" s="68">
        <v>35.837500000000006</v>
      </c>
      <c r="O244" s="104"/>
    </row>
    <row r="245" spans="2:15" x14ac:dyDescent="0.25">
      <c r="B245" s="104" t="s">
        <v>286</v>
      </c>
      <c r="C245" s="105">
        <v>38.272727272727266</v>
      </c>
      <c r="D245" s="68">
        <v>23.8</v>
      </c>
      <c r="E245" s="68">
        <v>6.6072727272727274</v>
      </c>
      <c r="F245" s="106">
        <v>7.8654545454545453</v>
      </c>
      <c r="G245" s="105">
        <v>33.963636363636361</v>
      </c>
      <c r="H245" s="68">
        <v>19.083636363636362</v>
      </c>
      <c r="I245" s="68">
        <v>3.32</v>
      </c>
      <c r="J245" s="106">
        <v>11.559999999999999</v>
      </c>
      <c r="K245" s="105">
        <v>72.345454545454544</v>
      </c>
      <c r="L245" s="68">
        <v>14.400000000000004</v>
      </c>
      <c r="M245" s="68">
        <v>25.900000000000002</v>
      </c>
      <c r="N245" s="68">
        <v>32.04545454545454</v>
      </c>
      <c r="O245" s="104"/>
    </row>
    <row r="246" spans="2:15" x14ac:dyDescent="0.25">
      <c r="B246" s="104" t="s">
        <v>622</v>
      </c>
      <c r="C246" s="105">
        <v>45.651176470588254</v>
      </c>
      <c r="D246" s="68">
        <v>30.996000000000002</v>
      </c>
      <c r="E246" s="68">
        <v>7.8814117647058861</v>
      </c>
      <c r="F246" s="106">
        <v>6.7737647058823498</v>
      </c>
      <c r="G246" s="105">
        <v>71.416470588235313</v>
      </c>
      <c r="H246" s="68">
        <v>11.896470588235291</v>
      </c>
      <c r="I246" s="68">
        <v>13.27999999999998</v>
      </c>
      <c r="J246" s="106">
        <v>46.239999999999924</v>
      </c>
      <c r="K246" s="105">
        <v>55.186470588235288</v>
      </c>
      <c r="L246" s="68">
        <v>16</v>
      </c>
      <c r="M246" s="68">
        <v>14.691176470588191</v>
      </c>
      <c r="N246" s="68">
        <v>24.495294117647045</v>
      </c>
      <c r="O246" s="104"/>
    </row>
    <row r="247" spans="2:15" x14ac:dyDescent="0.25">
      <c r="B247" s="104" t="s">
        <v>795</v>
      </c>
      <c r="C247" s="105">
        <v>42.733750000000001</v>
      </c>
      <c r="D247" s="68">
        <v>23.502500000000001</v>
      </c>
      <c r="E247" s="68">
        <v>10.862500000000001</v>
      </c>
      <c r="F247" s="106">
        <v>8.3687500000000004</v>
      </c>
      <c r="G247" s="105">
        <v>95.52</v>
      </c>
      <c r="H247" s="68">
        <v>21.119999999999997</v>
      </c>
      <c r="I247" s="68">
        <v>16.600000000000001</v>
      </c>
      <c r="J247" s="106">
        <v>57.8</v>
      </c>
      <c r="K247" s="105">
        <v>66.625</v>
      </c>
      <c r="L247" s="68">
        <v>14.400000000000004</v>
      </c>
      <c r="M247" s="68">
        <v>11.099999999999998</v>
      </c>
      <c r="N247" s="68">
        <v>41.125000000000007</v>
      </c>
      <c r="O247" s="104"/>
    </row>
    <row r="248" spans="2:15" x14ac:dyDescent="0.25">
      <c r="B248" s="104" t="s">
        <v>382</v>
      </c>
      <c r="C248" s="105">
        <v>27.563888888888886</v>
      </c>
      <c r="D248" s="68">
        <v>15.337777777777767</v>
      </c>
      <c r="E248" s="68">
        <v>8.163333333333334</v>
      </c>
      <c r="F248" s="106">
        <v>4.0627777777777787</v>
      </c>
      <c r="G248" s="105">
        <v>43.224444444444444</v>
      </c>
      <c r="H248" s="68">
        <v>11.804444444444442</v>
      </c>
      <c r="I248" s="68">
        <v>8.3000000000000007</v>
      </c>
      <c r="J248" s="106">
        <v>23.120000000000008</v>
      </c>
      <c r="K248" s="105">
        <v>53.075000000000017</v>
      </c>
      <c r="L248" s="68">
        <v>6.400000000000003</v>
      </c>
      <c r="M248" s="68">
        <v>24.872222222222209</v>
      </c>
      <c r="N248" s="68">
        <v>21.802777777777774</v>
      </c>
      <c r="O248" s="104"/>
    </row>
    <row r="249" spans="2:15" x14ac:dyDescent="0.25">
      <c r="B249" s="104" t="s">
        <v>465</v>
      </c>
      <c r="C249" s="105">
        <v>61.68571428571429</v>
      </c>
      <c r="D249" s="68">
        <v>34</v>
      </c>
      <c r="E249" s="68">
        <v>7.6742857142857153</v>
      </c>
      <c r="F249" s="106">
        <v>20.011428571428574</v>
      </c>
      <c r="G249" s="105">
        <v>52.268571428571427</v>
      </c>
      <c r="H249" s="68">
        <v>10.148571428571429</v>
      </c>
      <c r="I249" s="68">
        <v>1.6600000000000001</v>
      </c>
      <c r="J249" s="106">
        <v>40.459999999999994</v>
      </c>
      <c r="K249" s="105">
        <v>49.335714285714289</v>
      </c>
      <c r="L249" s="68">
        <v>14.400000000000004</v>
      </c>
      <c r="M249" s="68">
        <v>11.099999999999998</v>
      </c>
      <c r="N249" s="68">
        <v>23.835714285714285</v>
      </c>
      <c r="O249" s="104"/>
    </row>
    <row r="250" spans="2:15" x14ac:dyDescent="0.25">
      <c r="B250" s="104" t="s">
        <v>521</v>
      </c>
      <c r="C250" s="105">
        <v>23.803333333333331</v>
      </c>
      <c r="D250" s="68">
        <v>6.3466666666666667</v>
      </c>
      <c r="E250" s="68">
        <v>9.2166666666666668</v>
      </c>
      <c r="F250" s="106">
        <v>8.240000000000002</v>
      </c>
      <c r="G250" s="105">
        <v>41.493333333333339</v>
      </c>
      <c r="H250" s="68">
        <v>11.733333333333334</v>
      </c>
      <c r="I250" s="68">
        <v>6.64</v>
      </c>
      <c r="J250" s="106">
        <v>23.119999999999997</v>
      </c>
      <c r="K250" s="105">
        <v>52.099999999999994</v>
      </c>
      <c r="L250" s="68">
        <v>12.799999999999999</v>
      </c>
      <c r="M250" s="68">
        <v>11.099999999999998</v>
      </c>
      <c r="N250" s="68">
        <v>28.200000000000003</v>
      </c>
      <c r="O250" s="104"/>
    </row>
    <row r="251" spans="2:15" x14ac:dyDescent="0.25">
      <c r="B251" s="104" t="s">
        <v>301</v>
      </c>
      <c r="C251" s="105">
        <v>46.883636363636384</v>
      </c>
      <c r="D251" s="68">
        <v>32.54109090909089</v>
      </c>
      <c r="E251" s="68">
        <v>5.8029090909090897</v>
      </c>
      <c r="F251" s="106">
        <v>8.539636363636367</v>
      </c>
      <c r="G251" s="105">
        <v>21.846181818181826</v>
      </c>
      <c r="H251" s="68">
        <v>5.3061818181818161</v>
      </c>
      <c r="I251" s="68">
        <v>4.9800000000000058</v>
      </c>
      <c r="J251" s="106">
        <v>11.559999999999992</v>
      </c>
      <c r="K251" s="105">
        <v>43.389090909090896</v>
      </c>
      <c r="L251" s="68">
        <v>11.200000000000003</v>
      </c>
      <c r="M251" s="68">
        <v>14.329090909090912</v>
      </c>
      <c r="N251" s="68">
        <v>17.859999999999992</v>
      </c>
      <c r="O251" s="104"/>
    </row>
    <row r="252" spans="2:15" x14ac:dyDescent="0.25">
      <c r="B252" s="104" t="s">
        <v>237</v>
      </c>
      <c r="C252" s="105">
        <v>44.32</v>
      </c>
      <c r="D252" s="68">
        <v>4.7600000000000007</v>
      </c>
      <c r="E252" s="68">
        <v>18.96</v>
      </c>
      <c r="F252" s="106">
        <v>20.6</v>
      </c>
      <c r="G252" s="105">
        <v>45.413333333333334</v>
      </c>
      <c r="H252" s="68">
        <v>23.893333333333331</v>
      </c>
      <c r="I252" s="68">
        <v>9.9600000000000009</v>
      </c>
      <c r="J252" s="106">
        <v>11.560000000000002</v>
      </c>
      <c r="K252" s="105">
        <v>79.466666666666683</v>
      </c>
      <c r="L252" s="68">
        <v>14.4</v>
      </c>
      <c r="M252" s="68">
        <v>25.899999999999995</v>
      </c>
      <c r="N252" s="68">
        <v>39.166666666666671</v>
      </c>
      <c r="O252" s="104"/>
    </row>
    <row r="253" spans="2:15" x14ac:dyDescent="0.25">
      <c r="B253" s="104" t="s">
        <v>391</v>
      </c>
      <c r="C253" s="105">
        <v>54.380800000000008</v>
      </c>
      <c r="D253" s="68">
        <v>47.6</v>
      </c>
      <c r="E253" s="68">
        <v>4.8032000000000004</v>
      </c>
      <c r="F253" s="106">
        <v>1.9776000000000007</v>
      </c>
      <c r="G253" s="105">
        <v>41.307200000000002</v>
      </c>
      <c r="H253" s="68">
        <v>1.5872000000000002</v>
      </c>
      <c r="I253" s="68">
        <v>16.600000000000001</v>
      </c>
      <c r="J253" s="106">
        <v>23.120000000000008</v>
      </c>
      <c r="K253" s="105">
        <v>54.492000000000019</v>
      </c>
      <c r="L253" s="68">
        <v>12.800000000000004</v>
      </c>
      <c r="M253" s="68">
        <v>25.899999999999991</v>
      </c>
      <c r="N253" s="68">
        <v>15.791999999999998</v>
      </c>
      <c r="O253" s="104"/>
    </row>
    <row r="254" spans="2:15" x14ac:dyDescent="0.25">
      <c r="B254" s="104" t="s">
        <v>936</v>
      </c>
      <c r="C254" s="105">
        <v>30.537142857142857</v>
      </c>
      <c r="D254" s="68">
        <v>15.64</v>
      </c>
      <c r="E254" s="68">
        <v>14.897142857142857</v>
      </c>
      <c r="F254" s="106">
        <v>0</v>
      </c>
      <c r="G254" s="105">
        <v>15.851428571428574</v>
      </c>
      <c r="H254" s="68">
        <v>8.4114285714285728</v>
      </c>
      <c r="I254" s="68">
        <v>1.66</v>
      </c>
      <c r="J254" s="106">
        <v>5.7799999999999994</v>
      </c>
      <c r="K254" s="105">
        <v>52.25714285714286</v>
      </c>
      <c r="L254" s="68">
        <v>9.6</v>
      </c>
      <c r="M254" s="68">
        <v>11.1</v>
      </c>
      <c r="N254" s="68">
        <v>31.55714285714286</v>
      </c>
      <c r="O254" s="104"/>
    </row>
    <row r="255" spans="2:15" x14ac:dyDescent="0.25">
      <c r="B255" s="104" t="s">
        <v>886</v>
      </c>
      <c r="C255" s="105">
        <v>46.532857142857154</v>
      </c>
      <c r="D255" s="68">
        <v>13.259999999999998</v>
      </c>
      <c r="E255" s="68">
        <v>20.765714285714285</v>
      </c>
      <c r="F255" s="106">
        <v>12.507142857142856</v>
      </c>
      <c r="G255" s="105">
        <v>85.679999999999978</v>
      </c>
      <c r="H255" s="68">
        <v>17.920000000000002</v>
      </c>
      <c r="I255" s="68">
        <v>9.9599999999999991</v>
      </c>
      <c r="J255" s="106">
        <v>57.8</v>
      </c>
      <c r="K255" s="105">
        <v>65.578571428571422</v>
      </c>
      <c r="L255" s="68">
        <v>4.7999999999999989</v>
      </c>
      <c r="M255" s="68">
        <v>19.821428571428569</v>
      </c>
      <c r="N255" s="68">
        <v>40.957142857142863</v>
      </c>
      <c r="O255" s="104"/>
    </row>
    <row r="256" spans="2:15" x14ac:dyDescent="0.25">
      <c r="B256" s="104" t="s">
        <v>921</v>
      </c>
      <c r="C256" s="105">
        <v>23.908000000000001</v>
      </c>
      <c r="D256" s="68">
        <v>4.76</v>
      </c>
      <c r="E256" s="68">
        <v>8.847999999999999</v>
      </c>
      <c r="F256" s="106">
        <v>10.3</v>
      </c>
      <c r="G256" s="105">
        <v>63.044000000000004</v>
      </c>
      <c r="H256" s="68">
        <v>3.5840000000000005</v>
      </c>
      <c r="I256" s="68">
        <v>1.66</v>
      </c>
      <c r="J256" s="106">
        <v>57.8</v>
      </c>
      <c r="K256" s="105">
        <v>54.36</v>
      </c>
      <c r="L256" s="68">
        <v>16</v>
      </c>
      <c r="M256" s="68">
        <v>11.099999999999998</v>
      </c>
      <c r="N256" s="68">
        <v>27.259999999999998</v>
      </c>
      <c r="O256" s="104"/>
    </row>
    <row r="257" spans="2:15" x14ac:dyDescent="0.25">
      <c r="B257" s="104" t="s">
        <v>1164</v>
      </c>
      <c r="C257" s="105">
        <v>39.691428571428574</v>
      </c>
      <c r="D257" s="68">
        <v>32.469999999999992</v>
      </c>
      <c r="E257" s="68">
        <v>3.8371428571428581</v>
      </c>
      <c r="F257" s="106">
        <v>3.384285714285713</v>
      </c>
      <c r="G257" s="105">
        <v>27.502857142857135</v>
      </c>
      <c r="H257" s="68">
        <v>8.5028571428571436</v>
      </c>
      <c r="I257" s="68">
        <v>1.660000000000001</v>
      </c>
      <c r="J257" s="106">
        <v>17.339999999999996</v>
      </c>
      <c r="K257" s="105">
        <v>53.199999999999996</v>
      </c>
      <c r="L257" s="68">
        <v>11.199999999999994</v>
      </c>
      <c r="M257" s="68">
        <v>18.5</v>
      </c>
      <c r="N257" s="68">
        <v>23.5</v>
      </c>
      <c r="O257" s="104"/>
    </row>
    <row r="258" spans="2:15" x14ac:dyDescent="0.25">
      <c r="B258" s="104" t="s">
        <v>1131</v>
      </c>
      <c r="C258" s="105">
        <v>36.035000000000011</v>
      </c>
      <c r="D258" s="68">
        <v>9.5200000000000014</v>
      </c>
      <c r="E258" s="68">
        <v>22.910000000000004</v>
      </c>
      <c r="F258" s="106">
        <v>3.605</v>
      </c>
      <c r="G258" s="105">
        <v>70.62</v>
      </c>
      <c r="H258" s="68">
        <v>24.32</v>
      </c>
      <c r="I258" s="68">
        <v>11.620000000000001</v>
      </c>
      <c r="J258" s="106">
        <v>34.68</v>
      </c>
      <c r="K258" s="105">
        <v>62.15</v>
      </c>
      <c r="L258" s="68">
        <v>6.4</v>
      </c>
      <c r="M258" s="68">
        <v>11.1</v>
      </c>
      <c r="N258" s="68">
        <v>44.65</v>
      </c>
      <c r="O258" s="104"/>
    </row>
    <row r="259" spans="2:15" x14ac:dyDescent="0.25">
      <c r="B259" s="104" t="s">
        <v>1057</v>
      </c>
      <c r="C259" s="105">
        <v>43.244369747899164</v>
      </c>
      <c r="D259" s="68">
        <v>29.080000000000013</v>
      </c>
      <c r="E259" s="68">
        <v>9.5596638655462201</v>
      </c>
      <c r="F259" s="106">
        <v>4.6047058823529436</v>
      </c>
      <c r="G259" s="105">
        <v>42.466218487394983</v>
      </c>
      <c r="H259" s="68">
        <v>10.18621848739496</v>
      </c>
      <c r="I259" s="68">
        <v>14.940000000000028</v>
      </c>
      <c r="J259" s="106">
        <v>17.340000000000007</v>
      </c>
      <c r="K259" s="105">
        <v>55.350420168067195</v>
      </c>
      <c r="L259" s="68">
        <v>3.1999999999999931</v>
      </c>
      <c r="M259" s="68">
        <v>18.5</v>
      </c>
      <c r="N259" s="68">
        <v>33.650420168067228</v>
      </c>
      <c r="O259" s="104"/>
    </row>
    <row r="260" spans="2:15" x14ac:dyDescent="0.25">
      <c r="B260" s="104" t="s">
        <v>517</v>
      </c>
      <c r="C260" s="105">
        <v>44.647692307692331</v>
      </c>
      <c r="D260" s="68">
        <v>33.83261538461538</v>
      </c>
      <c r="E260" s="68">
        <v>3.937846153846154</v>
      </c>
      <c r="F260" s="106">
        <v>6.877230769230767</v>
      </c>
      <c r="G260" s="105">
        <v>42.453538461538457</v>
      </c>
      <c r="H260" s="68">
        <v>9.3735384615384643</v>
      </c>
      <c r="I260" s="68">
        <v>9.9600000000000133</v>
      </c>
      <c r="J260" s="106">
        <v>23.119999999999976</v>
      </c>
      <c r="K260" s="105">
        <v>40.575384615384607</v>
      </c>
      <c r="L260" s="68">
        <v>8</v>
      </c>
      <c r="M260" s="68">
        <v>11.100000000000014</v>
      </c>
      <c r="N260" s="68">
        <v>21.475384615384616</v>
      </c>
      <c r="O260" s="104"/>
    </row>
    <row r="261" spans="2:15" x14ac:dyDescent="0.25">
      <c r="B261" s="104" t="s">
        <v>1217</v>
      </c>
      <c r="C261" s="105">
        <v>26.675555555555547</v>
      </c>
      <c r="D261" s="68">
        <v>15.337777777777788</v>
      </c>
      <c r="E261" s="68">
        <v>7.5840000000000005</v>
      </c>
      <c r="F261" s="106">
        <v>3.7537777777777772</v>
      </c>
      <c r="G261" s="105">
        <v>73.515999999999991</v>
      </c>
      <c r="H261" s="68">
        <v>18.176000000000002</v>
      </c>
      <c r="I261" s="68">
        <v>3.3200000000000003</v>
      </c>
      <c r="J261" s="106">
        <v>52.019999999999953</v>
      </c>
      <c r="K261" s="105">
        <v>67.577777777777783</v>
      </c>
      <c r="L261" s="68">
        <v>16</v>
      </c>
      <c r="M261" s="68">
        <v>33.299999999999969</v>
      </c>
      <c r="N261" s="68">
        <v>18.277777777777782</v>
      </c>
      <c r="O261" s="104"/>
    </row>
    <row r="262" spans="2:15" x14ac:dyDescent="0.25">
      <c r="B262" s="104" t="s">
        <v>613</v>
      </c>
      <c r="C262" s="105">
        <v>45.475000000000001</v>
      </c>
      <c r="D262" s="68">
        <v>33.32</v>
      </c>
      <c r="E262" s="68">
        <v>2.37</v>
      </c>
      <c r="F262" s="106">
        <v>9.7850000000000001</v>
      </c>
      <c r="G262" s="105">
        <v>62.140000000000015</v>
      </c>
      <c r="H262" s="68">
        <v>14.240000000000002</v>
      </c>
      <c r="I262" s="68">
        <v>1.66</v>
      </c>
      <c r="J262" s="106">
        <v>46.239999999999995</v>
      </c>
      <c r="K262" s="105">
        <v>43.125000000000007</v>
      </c>
      <c r="L262" s="68">
        <v>14.400000000000002</v>
      </c>
      <c r="M262" s="68">
        <v>11.1</v>
      </c>
      <c r="N262" s="68">
        <v>17.624999999999996</v>
      </c>
      <c r="O262" s="104"/>
    </row>
    <row r="263" spans="2:15" x14ac:dyDescent="0.25">
      <c r="B263" s="104" t="s">
        <v>623</v>
      </c>
      <c r="C263" s="105">
        <v>61</v>
      </c>
      <c r="D263" s="68">
        <v>26.179999999999996</v>
      </c>
      <c r="E263" s="68">
        <v>14.22</v>
      </c>
      <c r="F263" s="106">
        <v>20.6</v>
      </c>
      <c r="G263" s="105">
        <v>53.186666666666667</v>
      </c>
      <c r="H263" s="68">
        <v>3.6266666666666674</v>
      </c>
      <c r="I263" s="68">
        <v>3.32</v>
      </c>
      <c r="J263" s="106">
        <v>46.239999999999995</v>
      </c>
      <c r="K263" s="105">
        <v>45.083333333333336</v>
      </c>
      <c r="L263" s="68">
        <v>14.4</v>
      </c>
      <c r="M263" s="68">
        <v>11.1</v>
      </c>
      <c r="N263" s="68">
        <v>19.583333333333336</v>
      </c>
      <c r="O263" s="104"/>
    </row>
    <row r="264" spans="2:15" x14ac:dyDescent="0.25">
      <c r="B264" s="104" t="s">
        <v>509</v>
      </c>
      <c r="C264" s="105">
        <v>30.312000000000005</v>
      </c>
      <c r="D264" s="68">
        <v>7.4573333333333354</v>
      </c>
      <c r="E264" s="68">
        <v>16.537333333333336</v>
      </c>
      <c r="F264" s="106">
        <v>6.317333333333333</v>
      </c>
      <c r="G264" s="105">
        <v>52.655999999999999</v>
      </c>
      <c r="H264" s="68">
        <v>16.256000000000007</v>
      </c>
      <c r="I264" s="68">
        <v>13.280000000000008</v>
      </c>
      <c r="J264" s="106">
        <v>23.120000000000008</v>
      </c>
      <c r="K264" s="105">
        <v>74.006666666666661</v>
      </c>
      <c r="L264" s="68">
        <v>1.6000000000000008</v>
      </c>
      <c r="M264" s="68">
        <v>37</v>
      </c>
      <c r="N264" s="68">
        <v>35.406666666666673</v>
      </c>
      <c r="O264" s="104"/>
    </row>
    <row r="265" spans="2:15" x14ac:dyDescent="0.25">
      <c r="B265" s="104" t="s">
        <v>434</v>
      </c>
      <c r="C265" s="105">
        <v>49.306250000000027</v>
      </c>
      <c r="D265" s="68">
        <v>41.848333333333301</v>
      </c>
      <c r="E265" s="68">
        <v>4.4108333333333336</v>
      </c>
      <c r="F265" s="106">
        <v>3.0470833333333309</v>
      </c>
      <c r="G265" s="105">
        <v>45.646666666666654</v>
      </c>
      <c r="H265" s="68">
        <v>10.906666666666666</v>
      </c>
      <c r="I265" s="68">
        <v>11.619999999999997</v>
      </c>
      <c r="J265" s="106">
        <v>23.119999999999994</v>
      </c>
      <c r="K265" s="105">
        <v>57.622916666666661</v>
      </c>
      <c r="L265" s="68">
        <v>16</v>
      </c>
      <c r="M265" s="68">
        <v>18.808333333333337</v>
      </c>
      <c r="N265" s="68">
        <v>22.814583333333331</v>
      </c>
      <c r="O265" s="104"/>
    </row>
    <row r="266" spans="2:15" x14ac:dyDescent="0.25">
      <c r="B266" s="104" t="s">
        <v>700</v>
      </c>
      <c r="C266" s="105">
        <v>42.175000000000004</v>
      </c>
      <c r="D266" s="68">
        <v>28.857499999999995</v>
      </c>
      <c r="E266" s="68">
        <v>11.2575</v>
      </c>
      <c r="F266" s="106">
        <v>2.0600000000000005</v>
      </c>
      <c r="G266" s="105">
        <v>34.1</v>
      </c>
      <c r="H266" s="68">
        <v>15.04</v>
      </c>
      <c r="I266" s="68">
        <v>13.280000000000003</v>
      </c>
      <c r="J266" s="106">
        <v>5.7800000000000011</v>
      </c>
      <c r="K266" s="105">
        <v>54.156250000000007</v>
      </c>
      <c r="L266" s="68">
        <v>12.800000000000002</v>
      </c>
      <c r="M266" s="68">
        <v>11.099999999999998</v>
      </c>
      <c r="N266" s="68">
        <v>30.256250000000001</v>
      </c>
      <c r="O266" s="104"/>
    </row>
    <row r="267" spans="2:15" x14ac:dyDescent="0.25">
      <c r="B267" s="104" t="s">
        <v>491</v>
      </c>
      <c r="C267" s="105">
        <v>25.284444444444443</v>
      </c>
      <c r="D267" s="68">
        <v>6.6992592592592626</v>
      </c>
      <c r="E267" s="68">
        <v>10.65037037037037</v>
      </c>
      <c r="F267" s="106">
        <v>7.934814814814815</v>
      </c>
      <c r="G267" s="105">
        <v>52.517777777777781</v>
      </c>
      <c r="H267" s="68">
        <v>17.777777777777775</v>
      </c>
      <c r="I267" s="68">
        <v>11.619999999999997</v>
      </c>
      <c r="J267" s="106">
        <v>23.120000000000008</v>
      </c>
      <c r="K267" s="105">
        <v>42.600000000000009</v>
      </c>
      <c r="L267" s="68">
        <v>8</v>
      </c>
      <c r="M267" s="68">
        <v>11.099999999999998</v>
      </c>
      <c r="N267" s="68">
        <v>23.499999999999996</v>
      </c>
      <c r="O267" s="104"/>
    </row>
    <row r="268" spans="2:15" x14ac:dyDescent="0.25">
      <c r="B268" s="104" t="s">
        <v>940</v>
      </c>
      <c r="C268" s="105">
        <v>50.168000000000006</v>
      </c>
      <c r="D268" s="68">
        <v>35.541333333333334</v>
      </c>
      <c r="E268" s="68">
        <v>12.429333333333334</v>
      </c>
      <c r="F268" s="106">
        <v>2.1973333333333342</v>
      </c>
      <c r="G268" s="105">
        <v>23.815999999999999</v>
      </c>
      <c r="H268" s="68">
        <v>13.056000000000001</v>
      </c>
      <c r="I268" s="68">
        <v>4.9799999999999995</v>
      </c>
      <c r="J268" s="106">
        <v>5.7800000000000011</v>
      </c>
      <c r="K268" s="105">
        <v>58.993333333333332</v>
      </c>
      <c r="L268" s="68">
        <v>12.800000000000002</v>
      </c>
      <c r="M268" s="68">
        <v>11.099999999999998</v>
      </c>
      <c r="N268" s="68">
        <v>35.093333333333334</v>
      </c>
      <c r="O268" s="104"/>
    </row>
    <row r="269" spans="2:15" x14ac:dyDescent="0.25">
      <c r="B269" s="104" t="s">
        <v>307</v>
      </c>
      <c r="C269" s="105">
        <v>42.644179104477601</v>
      </c>
      <c r="D269" s="68">
        <v>32.183283582089537</v>
      </c>
      <c r="E269" s="68">
        <v>7.2632835820895503</v>
      </c>
      <c r="F269" s="106">
        <v>3.1976119402985046</v>
      </c>
      <c r="G269" s="105">
        <v>34.474925373134333</v>
      </c>
      <c r="H269" s="68">
        <v>14.614925373134326</v>
      </c>
      <c r="I269" s="68">
        <v>8.3000000000000007</v>
      </c>
      <c r="J269" s="106">
        <v>11.559999999999986</v>
      </c>
      <c r="K269" s="105">
        <v>63.143283582089545</v>
      </c>
      <c r="L269" s="68">
        <v>16</v>
      </c>
      <c r="M269" s="68">
        <v>22.310447761194055</v>
      </c>
      <c r="N269" s="68">
        <v>24.832835820895529</v>
      </c>
      <c r="O269" s="104"/>
    </row>
    <row r="270" spans="2:15" x14ac:dyDescent="0.25">
      <c r="B270" s="104" t="s">
        <v>711</v>
      </c>
      <c r="C270" s="105">
        <v>52.379999999999988</v>
      </c>
      <c r="D270" s="68">
        <v>43.689999999999984</v>
      </c>
      <c r="E270" s="68">
        <v>8.69</v>
      </c>
      <c r="F270" s="106">
        <v>0</v>
      </c>
      <c r="G270" s="105">
        <v>60.977142857142844</v>
      </c>
      <c r="H270" s="68">
        <v>19.657142857142855</v>
      </c>
      <c r="I270" s="68">
        <v>6.6400000000000041</v>
      </c>
      <c r="J270" s="106">
        <v>34.679999999999993</v>
      </c>
      <c r="K270" s="105">
        <v>50.421428571428571</v>
      </c>
      <c r="L270" s="68">
        <v>12.800000000000006</v>
      </c>
      <c r="M270" s="68">
        <v>11.099999999999998</v>
      </c>
      <c r="N270" s="68">
        <v>26.521428571428572</v>
      </c>
      <c r="O270" s="104"/>
    </row>
    <row r="271" spans="2:15" x14ac:dyDescent="0.25">
      <c r="B271" s="104" t="s">
        <v>709</v>
      </c>
      <c r="C271" s="105">
        <v>46.747826086956522</v>
      </c>
      <c r="D271" s="68">
        <v>34.354782608695658</v>
      </c>
      <c r="E271" s="68">
        <v>7.5565217391304351</v>
      </c>
      <c r="F271" s="106">
        <v>4.8365217391304327</v>
      </c>
      <c r="G271" s="105">
        <v>48.721739130434791</v>
      </c>
      <c r="H271" s="68">
        <v>7.4017391304347839</v>
      </c>
      <c r="I271" s="68">
        <v>6.6400000000000023</v>
      </c>
      <c r="J271" s="106">
        <v>34.679999999999986</v>
      </c>
      <c r="K271" s="105">
        <v>62.108695652173921</v>
      </c>
      <c r="L271" s="68">
        <v>4.799999999999998</v>
      </c>
      <c r="M271" s="68">
        <v>24.61304347826086</v>
      </c>
      <c r="N271" s="68">
        <v>32.695652173913039</v>
      </c>
      <c r="O271" s="104"/>
    </row>
    <row r="272" spans="2:15" x14ac:dyDescent="0.25">
      <c r="B272" s="104" t="s">
        <v>779</v>
      </c>
      <c r="C272" s="105">
        <v>56.358947368421049</v>
      </c>
      <c r="D272" s="68">
        <v>45.846315789473685</v>
      </c>
      <c r="E272" s="68">
        <v>7.1515789473684226</v>
      </c>
      <c r="F272" s="106">
        <v>3.3610526315789473</v>
      </c>
      <c r="G272" s="105">
        <v>16.284210526315793</v>
      </c>
      <c r="H272" s="68">
        <v>5.5242105263157892</v>
      </c>
      <c r="I272" s="68">
        <v>4.9799999999999995</v>
      </c>
      <c r="J272" s="106">
        <v>5.780000000000002</v>
      </c>
      <c r="K272" s="105">
        <v>31.484210526315792</v>
      </c>
      <c r="L272" s="68">
        <v>4.7999999999999989</v>
      </c>
      <c r="M272" s="68">
        <v>11.099999999999998</v>
      </c>
      <c r="N272" s="68">
        <v>15.584210526315792</v>
      </c>
      <c r="O272" s="104"/>
    </row>
    <row r="273" spans="2:15" x14ac:dyDescent="0.25">
      <c r="B273" s="104" t="s">
        <v>1195</v>
      </c>
      <c r="C273" s="105">
        <v>19.555384615384618</v>
      </c>
      <c r="D273" s="68">
        <v>10.984615384615383</v>
      </c>
      <c r="E273" s="68">
        <v>7.7784615384615394</v>
      </c>
      <c r="F273" s="106">
        <v>0.79230769230769238</v>
      </c>
      <c r="G273" s="105">
        <v>63.216923076923067</v>
      </c>
      <c r="H273" s="68">
        <v>7.8769230769230774</v>
      </c>
      <c r="I273" s="68">
        <v>3.3200000000000003</v>
      </c>
      <c r="J273" s="106">
        <v>52.02000000000001</v>
      </c>
      <c r="K273" s="105">
        <v>48.807692307692299</v>
      </c>
      <c r="L273" s="68">
        <v>8</v>
      </c>
      <c r="M273" s="68">
        <v>29.6</v>
      </c>
      <c r="N273" s="68">
        <v>11.207692307692309</v>
      </c>
      <c r="O273" s="104"/>
    </row>
    <row r="274" spans="2:15" x14ac:dyDescent="0.25">
      <c r="B274" s="104" t="s">
        <v>546</v>
      </c>
      <c r="C274" s="105">
        <v>47.227741935483884</v>
      </c>
      <c r="D274" s="68">
        <v>34.394838709677416</v>
      </c>
      <c r="E274" s="68">
        <v>7.8490322580645167</v>
      </c>
      <c r="F274" s="106">
        <v>4.9838709677419324</v>
      </c>
      <c r="G274" s="105">
        <v>35.969677419354845</v>
      </c>
      <c r="H274" s="68">
        <v>11.189677419354842</v>
      </c>
      <c r="I274" s="68">
        <v>1.660000000000001</v>
      </c>
      <c r="J274" s="106">
        <v>23.120000000000008</v>
      </c>
      <c r="K274" s="105">
        <v>57.70967741935484</v>
      </c>
      <c r="L274" s="68">
        <v>12.800000000000006</v>
      </c>
      <c r="M274" s="68">
        <v>11.100000000000001</v>
      </c>
      <c r="N274" s="68">
        <v>33.809677419354841</v>
      </c>
      <c r="O274" s="104"/>
    </row>
    <row r="275" spans="2:15" x14ac:dyDescent="0.25">
      <c r="B275" s="104" t="s">
        <v>1170</v>
      </c>
      <c r="C275" s="105">
        <v>31.62</v>
      </c>
      <c r="D275" s="68">
        <v>4.7600000000000007</v>
      </c>
      <c r="E275" s="68">
        <v>26.86</v>
      </c>
      <c r="F275" s="106">
        <v>0</v>
      </c>
      <c r="G275" s="105">
        <v>81.06</v>
      </c>
      <c r="H275" s="68">
        <v>22.400000000000002</v>
      </c>
      <c r="I275" s="68">
        <v>6.6400000000000006</v>
      </c>
      <c r="J275" s="106">
        <v>52.019999999999996</v>
      </c>
      <c r="K275" s="105">
        <v>80.325000000000003</v>
      </c>
      <c r="L275" s="68">
        <v>16</v>
      </c>
      <c r="M275" s="68">
        <v>18.5</v>
      </c>
      <c r="N275" s="68">
        <v>45.824999999999996</v>
      </c>
      <c r="O275" s="104"/>
    </row>
    <row r="276" spans="2:15" x14ac:dyDescent="0.25">
      <c r="B276" s="104" t="s">
        <v>1093</v>
      </c>
      <c r="C276" s="105">
        <v>22.731749999999995</v>
      </c>
      <c r="D276" s="68">
        <v>10.709999999999981</v>
      </c>
      <c r="E276" s="68">
        <v>7.9790000000000019</v>
      </c>
      <c r="F276" s="106">
        <v>4.0427499999999963</v>
      </c>
      <c r="G276" s="105">
        <v>54.403999999999975</v>
      </c>
      <c r="H276" s="68">
        <v>11.424000000000001</v>
      </c>
      <c r="I276" s="68">
        <v>8.3000000000000007</v>
      </c>
      <c r="J276" s="106">
        <v>34.680000000000049</v>
      </c>
      <c r="K276" s="105">
        <v>43.540000000000006</v>
      </c>
      <c r="L276" s="68">
        <v>8</v>
      </c>
      <c r="M276" s="68">
        <v>11.100000000000016</v>
      </c>
      <c r="N276" s="68">
        <v>24.440000000000005</v>
      </c>
      <c r="O276" s="104"/>
    </row>
    <row r="277" spans="2:15" x14ac:dyDescent="0.25">
      <c r="B277" s="104" t="s">
        <v>641</v>
      </c>
      <c r="C277" s="105">
        <v>44.820677966101705</v>
      </c>
      <c r="D277" s="68">
        <v>24.526101694915258</v>
      </c>
      <c r="E277" s="68">
        <v>9.8549152542372909</v>
      </c>
      <c r="F277" s="106">
        <v>10.439661016949151</v>
      </c>
      <c r="G277" s="105">
        <v>63.043728813559341</v>
      </c>
      <c r="H277" s="68">
        <v>11.823728813559331</v>
      </c>
      <c r="I277" s="68">
        <v>4.9800000000000058</v>
      </c>
      <c r="J277" s="106">
        <v>46.239999999999959</v>
      </c>
      <c r="K277" s="105">
        <v>60.705084745762726</v>
      </c>
      <c r="L277" s="68">
        <v>14.399999999999984</v>
      </c>
      <c r="M277" s="68">
        <v>11.413559322033912</v>
      </c>
      <c r="N277" s="68">
        <v>34.891525423728808</v>
      </c>
      <c r="O277" s="104"/>
    </row>
    <row r="278" spans="2:15" x14ac:dyDescent="0.25">
      <c r="B278" s="104" t="s">
        <v>985</v>
      </c>
      <c r="C278" s="105">
        <v>29.153333333333332</v>
      </c>
      <c r="D278" s="68">
        <v>10.577777777777778</v>
      </c>
      <c r="E278" s="68">
        <v>11.93777777777778</v>
      </c>
      <c r="F278" s="106">
        <v>6.6377777777777771</v>
      </c>
      <c r="G278" s="105">
        <v>73.731111111111105</v>
      </c>
      <c r="H278" s="68">
        <v>10.951111111111111</v>
      </c>
      <c r="I278" s="68">
        <v>4.9800000000000004</v>
      </c>
      <c r="J278" s="106">
        <v>57.8</v>
      </c>
      <c r="K278" s="105">
        <v>71.577777777777769</v>
      </c>
      <c r="L278" s="68">
        <v>8</v>
      </c>
      <c r="M278" s="68">
        <v>27.544444444444441</v>
      </c>
      <c r="N278" s="68">
        <v>36.033333333333339</v>
      </c>
      <c r="O278" s="104"/>
    </row>
    <row r="279" spans="2:15" x14ac:dyDescent="0.25">
      <c r="B279" s="104" t="s">
        <v>227</v>
      </c>
      <c r="C279" s="105">
        <v>42.933333333333337</v>
      </c>
      <c r="D279" s="68">
        <v>17.453333333333333</v>
      </c>
      <c r="E279" s="68">
        <v>11.060000000000002</v>
      </c>
      <c r="F279" s="106">
        <v>14.419999999999998</v>
      </c>
      <c r="G279" s="105">
        <v>64.36666666666666</v>
      </c>
      <c r="H279" s="68">
        <v>20.58666666666667</v>
      </c>
      <c r="I279" s="68">
        <v>3.32</v>
      </c>
      <c r="J279" s="106">
        <v>40.46</v>
      </c>
      <c r="K279" s="105">
        <v>77.649999999999991</v>
      </c>
      <c r="L279" s="68">
        <v>12.799999999999999</v>
      </c>
      <c r="M279" s="68">
        <v>29.599999999999998</v>
      </c>
      <c r="N279" s="68">
        <v>35.25</v>
      </c>
      <c r="O279" s="104"/>
    </row>
    <row r="280" spans="2:15" x14ac:dyDescent="0.25">
      <c r="B280" s="104" t="s">
        <v>856</v>
      </c>
      <c r="C280" s="105">
        <v>54.426666666666677</v>
      </c>
      <c r="D280" s="68">
        <v>42.84</v>
      </c>
      <c r="E280" s="68">
        <v>11.586666666666668</v>
      </c>
      <c r="F280" s="106">
        <v>0</v>
      </c>
      <c r="G280" s="105">
        <v>73.493333333333325</v>
      </c>
      <c r="H280" s="68">
        <v>12.373333333333335</v>
      </c>
      <c r="I280" s="68">
        <v>3.32</v>
      </c>
      <c r="J280" s="106">
        <v>57.8</v>
      </c>
      <c r="K280" s="105">
        <v>64.566666666666677</v>
      </c>
      <c r="L280" s="68">
        <v>9.6</v>
      </c>
      <c r="M280" s="68">
        <v>11.1</v>
      </c>
      <c r="N280" s="68">
        <v>43.866666666666674</v>
      </c>
      <c r="O280" s="104"/>
    </row>
    <row r="281" spans="2:15" x14ac:dyDescent="0.25">
      <c r="B281" s="104" t="s">
        <v>1127</v>
      </c>
      <c r="C281" s="105">
        <v>27.86333333333333</v>
      </c>
      <c r="D281" s="68">
        <v>9.1233333333333331</v>
      </c>
      <c r="E281" s="68">
        <v>12.903333333333332</v>
      </c>
      <c r="F281" s="106">
        <v>5.8366666666666678</v>
      </c>
      <c r="G281" s="105">
        <v>56.999999999999979</v>
      </c>
      <c r="H281" s="68">
        <v>15.680000000000005</v>
      </c>
      <c r="I281" s="68">
        <v>6.64</v>
      </c>
      <c r="J281" s="106">
        <v>34.679999999999993</v>
      </c>
      <c r="K281" s="105">
        <v>56.099999999999994</v>
      </c>
      <c r="L281" s="68">
        <v>12.799999999999999</v>
      </c>
      <c r="M281" s="68">
        <v>10.791666666666663</v>
      </c>
      <c r="N281" s="68">
        <v>32.50833333333334</v>
      </c>
      <c r="O281" s="104"/>
    </row>
    <row r="282" spans="2:15" x14ac:dyDescent="0.25">
      <c r="B282" s="104" t="s">
        <v>480</v>
      </c>
      <c r="C282" s="105">
        <v>46.625600000000006</v>
      </c>
      <c r="D282" s="68">
        <v>34.08159999999998</v>
      </c>
      <c r="E282" s="68">
        <v>6.4463999999999997</v>
      </c>
      <c r="F282" s="106">
        <v>6.0976000000000017</v>
      </c>
      <c r="G282" s="105">
        <v>60.487200000000001</v>
      </c>
      <c r="H282" s="68">
        <v>9.2672000000000008</v>
      </c>
      <c r="I282" s="68">
        <v>4.9799999999999986</v>
      </c>
      <c r="J282" s="106">
        <v>46.240000000000016</v>
      </c>
      <c r="K282" s="105">
        <v>41.324000000000005</v>
      </c>
      <c r="L282" s="68">
        <v>14.399999999999995</v>
      </c>
      <c r="M282" s="68">
        <v>13.764000000000001</v>
      </c>
      <c r="N282" s="68">
        <v>13.159999999999998</v>
      </c>
      <c r="O282" s="104"/>
    </row>
    <row r="283" spans="2:15" x14ac:dyDescent="0.25">
      <c r="B283" s="104" t="s">
        <v>1114</v>
      </c>
      <c r="C283" s="105">
        <v>32.086666666666673</v>
      </c>
      <c r="D283" s="68">
        <v>12.693333333333333</v>
      </c>
      <c r="E283" s="68">
        <v>15.27333333333333</v>
      </c>
      <c r="F283" s="106">
        <v>4.12</v>
      </c>
      <c r="G283" s="105">
        <v>70.413333333333341</v>
      </c>
      <c r="H283" s="68">
        <v>5.9733333333333345</v>
      </c>
      <c r="I283" s="68">
        <v>6.64</v>
      </c>
      <c r="J283" s="106">
        <v>57.8</v>
      </c>
      <c r="K283" s="105">
        <v>57.483333333333327</v>
      </c>
      <c r="L283" s="68">
        <v>8</v>
      </c>
      <c r="M283" s="68">
        <v>11.1</v>
      </c>
      <c r="N283" s="68">
        <v>38.38333333333334</v>
      </c>
      <c r="O283" s="104"/>
    </row>
    <row r="284" spans="2:15" x14ac:dyDescent="0.25">
      <c r="B284" s="104" t="s">
        <v>481</v>
      </c>
      <c r="C284" s="105">
        <v>49.960869565217408</v>
      </c>
      <c r="D284" s="68">
        <v>30.008695652173898</v>
      </c>
      <c r="E284" s="68">
        <v>7.1443478260869568</v>
      </c>
      <c r="F284" s="106">
        <v>12.807826086956524</v>
      </c>
      <c r="G284" s="105">
        <v>57.053913043478282</v>
      </c>
      <c r="H284" s="68">
        <v>4.1739130434782608</v>
      </c>
      <c r="I284" s="68">
        <v>6.6400000000000023</v>
      </c>
      <c r="J284" s="106">
        <v>46.240000000000016</v>
      </c>
      <c r="K284" s="105">
        <v>58.173913043478258</v>
      </c>
      <c r="L284" s="68">
        <v>14.399999999999997</v>
      </c>
      <c r="M284" s="68">
        <v>14.960869565217394</v>
      </c>
      <c r="N284" s="68">
        <v>28.81304347826087</v>
      </c>
      <c r="O284" s="104"/>
    </row>
    <row r="285" spans="2:15" x14ac:dyDescent="0.25">
      <c r="B285" s="104" t="s">
        <v>457</v>
      </c>
      <c r="C285" s="105">
        <v>53.286153846153866</v>
      </c>
      <c r="D285" s="68">
        <v>31.489230769230769</v>
      </c>
      <c r="E285" s="68">
        <v>7.5353846153846158</v>
      </c>
      <c r="F285" s="106">
        <v>14.261538461538466</v>
      </c>
      <c r="G285" s="105">
        <v>63.814358974358981</v>
      </c>
      <c r="H285" s="68">
        <v>7.614358974358975</v>
      </c>
      <c r="I285" s="68">
        <v>9.9600000000000062</v>
      </c>
      <c r="J285" s="106">
        <v>46.240000000000023</v>
      </c>
      <c r="K285" s="105">
        <v>52.220512820512816</v>
      </c>
      <c r="L285" s="68">
        <v>12.800000000000008</v>
      </c>
      <c r="M285" s="68">
        <v>11.100000000000005</v>
      </c>
      <c r="N285" s="68">
        <v>28.320512820512828</v>
      </c>
      <c r="O285" s="104"/>
    </row>
    <row r="286" spans="2:15" x14ac:dyDescent="0.25">
      <c r="B286" s="104" t="s">
        <v>1041</v>
      </c>
      <c r="C286" s="105">
        <v>41.224705882352943</v>
      </c>
      <c r="D286" s="68">
        <v>30.799999999999997</v>
      </c>
      <c r="E286" s="68">
        <v>8.3647058823529417</v>
      </c>
      <c r="F286" s="106">
        <v>2.0600000000000005</v>
      </c>
      <c r="G286" s="105">
        <v>28.497647058823532</v>
      </c>
      <c r="H286" s="68">
        <v>4.5176470588235302</v>
      </c>
      <c r="I286" s="68">
        <v>6.6400000000000015</v>
      </c>
      <c r="J286" s="106">
        <v>17.339999999999996</v>
      </c>
      <c r="K286" s="105">
        <v>49.882352941176464</v>
      </c>
      <c r="L286" s="68">
        <v>11.199999999999998</v>
      </c>
      <c r="M286" s="68">
        <v>18.5</v>
      </c>
      <c r="N286" s="68">
        <v>20.182352941176465</v>
      </c>
      <c r="O286" s="104"/>
    </row>
    <row r="287" spans="2:15" x14ac:dyDescent="0.25">
      <c r="B287" s="104" t="s">
        <v>357</v>
      </c>
      <c r="C287" s="105">
        <v>31.928000000000008</v>
      </c>
      <c r="D287" s="68">
        <v>4.76</v>
      </c>
      <c r="E287" s="68">
        <v>8.2159999999999993</v>
      </c>
      <c r="F287" s="106">
        <v>18.951999999999998</v>
      </c>
      <c r="G287" s="105">
        <v>57</v>
      </c>
      <c r="H287" s="68">
        <v>17.28</v>
      </c>
      <c r="I287" s="68">
        <v>16.600000000000001</v>
      </c>
      <c r="J287" s="106">
        <v>23.119999999999997</v>
      </c>
      <c r="K287" s="105">
        <v>67.14</v>
      </c>
      <c r="L287" s="68">
        <v>9.5999999999999979</v>
      </c>
      <c r="M287" s="68">
        <v>16.650000000000002</v>
      </c>
      <c r="N287" s="68">
        <v>40.890000000000008</v>
      </c>
      <c r="O287" s="104"/>
    </row>
    <row r="288" spans="2:15" x14ac:dyDescent="0.25">
      <c r="B288" s="104" t="s">
        <v>541</v>
      </c>
      <c r="C288" s="105">
        <v>58.703333333333326</v>
      </c>
      <c r="D288" s="68">
        <v>44.426666666666677</v>
      </c>
      <c r="E288" s="68">
        <v>12.903333333333332</v>
      </c>
      <c r="F288" s="106">
        <v>1.3733333333333335</v>
      </c>
      <c r="G288" s="105">
        <v>28.513333333333335</v>
      </c>
      <c r="H288" s="68">
        <v>3.7333333333333338</v>
      </c>
      <c r="I288" s="68">
        <v>1.66</v>
      </c>
      <c r="J288" s="106">
        <v>23.119999999999997</v>
      </c>
      <c r="K288" s="105">
        <v>59.675000000000004</v>
      </c>
      <c r="L288" s="68">
        <v>11.200000000000001</v>
      </c>
      <c r="M288" s="68">
        <v>10.483333333333333</v>
      </c>
      <c r="N288" s="68">
        <v>37.99166666666666</v>
      </c>
      <c r="O288" s="104"/>
    </row>
    <row r="289" spans="2:15" x14ac:dyDescent="0.25">
      <c r="B289" s="104" t="s">
        <v>1201</v>
      </c>
      <c r="C289" s="105">
        <v>31.46</v>
      </c>
      <c r="D289" s="68">
        <v>7.4800000000000013</v>
      </c>
      <c r="E289" s="68">
        <v>13.091428571428573</v>
      </c>
      <c r="F289" s="106">
        <v>10.88857142857143</v>
      </c>
      <c r="G289" s="105">
        <v>70.882857142857134</v>
      </c>
      <c r="H289" s="68">
        <v>15.542857142857143</v>
      </c>
      <c r="I289" s="68">
        <v>3.32</v>
      </c>
      <c r="J289" s="106">
        <v>52.02</v>
      </c>
      <c r="K289" s="105">
        <v>81.242857142857147</v>
      </c>
      <c r="L289" s="68">
        <v>8</v>
      </c>
      <c r="M289" s="68">
        <v>29.599999999999998</v>
      </c>
      <c r="N289" s="68">
        <v>43.642857142857146</v>
      </c>
      <c r="O289" s="104"/>
    </row>
    <row r="290" spans="2:15" x14ac:dyDescent="0.25">
      <c r="B290" s="104" t="s">
        <v>865</v>
      </c>
      <c r="C290" s="105">
        <v>34.190000000000005</v>
      </c>
      <c r="D290" s="68">
        <v>19.833333333333336</v>
      </c>
      <c r="E290" s="68">
        <v>12.640000000000002</v>
      </c>
      <c r="F290" s="106">
        <v>1.7166666666666668</v>
      </c>
      <c r="G290" s="105">
        <v>68.92</v>
      </c>
      <c r="H290" s="68">
        <v>4.4800000000000004</v>
      </c>
      <c r="I290" s="68">
        <v>6.64</v>
      </c>
      <c r="J290" s="106">
        <v>57.8</v>
      </c>
      <c r="K290" s="105">
        <v>54.25</v>
      </c>
      <c r="L290" s="68">
        <v>3.1999999999999997</v>
      </c>
      <c r="M290" s="68">
        <v>11.1</v>
      </c>
      <c r="N290" s="68">
        <v>39.949999999999996</v>
      </c>
      <c r="O290" s="104"/>
    </row>
    <row r="291" spans="2:15" x14ac:dyDescent="0.25">
      <c r="B291" s="104" t="s">
        <v>888</v>
      </c>
      <c r="C291" s="105">
        <v>46.111272727272748</v>
      </c>
      <c r="D291" s="68">
        <v>37.647272727272735</v>
      </c>
      <c r="E291" s="68">
        <v>4.1941818181818178</v>
      </c>
      <c r="F291" s="106">
        <v>4.2698181818181808</v>
      </c>
      <c r="G291" s="105">
        <v>35.918545454545452</v>
      </c>
      <c r="H291" s="68">
        <v>6.9585454545454555</v>
      </c>
      <c r="I291" s="68">
        <v>11.620000000000005</v>
      </c>
      <c r="J291" s="106">
        <v>17.340000000000018</v>
      </c>
      <c r="K291" s="105">
        <v>51.414545454545468</v>
      </c>
      <c r="L291" s="68">
        <v>4.8000000000000052</v>
      </c>
      <c r="M291" s="68">
        <v>18.5</v>
      </c>
      <c r="N291" s="68">
        <v>28.114545454545453</v>
      </c>
      <c r="O291" s="104"/>
    </row>
    <row r="292" spans="2:15" x14ac:dyDescent="0.25">
      <c r="B292" s="104" t="s">
        <v>836</v>
      </c>
      <c r="C292" s="105">
        <v>41.04454545454545</v>
      </c>
      <c r="D292" s="68">
        <v>11.359090909090909</v>
      </c>
      <c r="E292" s="68">
        <v>21.258181818181818</v>
      </c>
      <c r="F292" s="106">
        <v>8.4272727272727312</v>
      </c>
      <c r="G292" s="105">
        <v>90.6309090909091</v>
      </c>
      <c r="H292" s="68">
        <v>17.890909090909087</v>
      </c>
      <c r="I292" s="68">
        <v>14.939999999999989</v>
      </c>
      <c r="J292" s="106">
        <v>57.8</v>
      </c>
      <c r="K292" s="105">
        <v>57.349999999999994</v>
      </c>
      <c r="L292" s="68">
        <v>1.6</v>
      </c>
      <c r="M292" s="68">
        <v>11.100000000000009</v>
      </c>
      <c r="N292" s="68">
        <v>44.650000000000006</v>
      </c>
      <c r="O292" s="104"/>
    </row>
    <row r="293" spans="2:15" x14ac:dyDescent="0.25">
      <c r="B293" s="104" t="s">
        <v>513</v>
      </c>
      <c r="C293" s="105">
        <v>29.590000000000011</v>
      </c>
      <c r="D293" s="68">
        <v>11.333333333333329</v>
      </c>
      <c r="E293" s="68">
        <v>10.45809523809524</v>
      </c>
      <c r="F293" s="106">
        <v>7.798571428571428</v>
      </c>
      <c r="G293" s="105">
        <v>37.135238095238087</v>
      </c>
      <c r="H293" s="68">
        <v>7.3752380952380951</v>
      </c>
      <c r="I293" s="68">
        <v>6.6400000000000015</v>
      </c>
      <c r="J293" s="106">
        <v>23.120000000000005</v>
      </c>
      <c r="K293" s="105">
        <v>43.897619047619045</v>
      </c>
      <c r="L293" s="68">
        <v>11.199999999999992</v>
      </c>
      <c r="M293" s="68">
        <v>11.100000000000009</v>
      </c>
      <c r="N293" s="68">
        <v>21.597619047619048</v>
      </c>
      <c r="O293" s="104"/>
    </row>
    <row r="294" spans="2:15" x14ac:dyDescent="0.25">
      <c r="B294" s="104" t="s">
        <v>938</v>
      </c>
      <c r="C294" s="105">
        <v>28.766923076923074</v>
      </c>
      <c r="D294" s="68">
        <v>9.9776923076923012</v>
      </c>
      <c r="E294" s="68">
        <v>14.827692307692304</v>
      </c>
      <c r="F294" s="106">
        <v>3.9615384615384608</v>
      </c>
      <c r="G294" s="105">
        <v>92.836923076923057</v>
      </c>
      <c r="H294" s="68">
        <v>18.436923076923083</v>
      </c>
      <c r="I294" s="68">
        <v>16.600000000000001</v>
      </c>
      <c r="J294" s="106">
        <v>57.8</v>
      </c>
      <c r="K294" s="105">
        <v>52.834615384615368</v>
      </c>
      <c r="L294" s="68">
        <v>4.8000000000000052</v>
      </c>
      <c r="M294" s="68">
        <v>7.5423076923076895</v>
      </c>
      <c r="N294" s="68">
        <v>40.492307692307691</v>
      </c>
      <c r="O294" s="104"/>
    </row>
    <row r="295" spans="2:15" x14ac:dyDescent="0.25">
      <c r="B295" s="104" t="s">
        <v>692</v>
      </c>
      <c r="C295" s="105">
        <v>39.624285714285712</v>
      </c>
      <c r="D295" s="68">
        <v>27.029999999999994</v>
      </c>
      <c r="E295" s="68">
        <v>8.9157142857142837</v>
      </c>
      <c r="F295" s="106">
        <v>3.6785714285714262</v>
      </c>
      <c r="G295" s="105">
        <v>31.331428571428571</v>
      </c>
      <c r="H295" s="68">
        <v>20.571428571428577</v>
      </c>
      <c r="I295" s="68">
        <v>4.9799999999999995</v>
      </c>
      <c r="J295" s="106">
        <v>5.780000000000002</v>
      </c>
      <c r="K295" s="105">
        <v>56.710714285714275</v>
      </c>
      <c r="L295" s="68">
        <v>11.199999999999994</v>
      </c>
      <c r="M295" s="68">
        <v>11.099999999999998</v>
      </c>
      <c r="N295" s="68">
        <v>34.410714285714285</v>
      </c>
      <c r="O295" s="104"/>
    </row>
    <row r="296" spans="2:15" x14ac:dyDescent="0.25">
      <c r="B296" s="104" t="s">
        <v>1220</v>
      </c>
      <c r="C296" s="105">
        <v>40.42307692307692</v>
      </c>
      <c r="D296" s="68">
        <v>22.701538461538462</v>
      </c>
      <c r="E296" s="68">
        <v>13.126153846153846</v>
      </c>
      <c r="F296" s="106">
        <v>4.5953846153846163</v>
      </c>
      <c r="G296" s="105">
        <v>55.550769230769212</v>
      </c>
      <c r="H296" s="68">
        <v>1.870769230769231</v>
      </c>
      <c r="I296" s="68">
        <v>1.6600000000000001</v>
      </c>
      <c r="J296" s="106">
        <v>52.02000000000001</v>
      </c>
      <c r="K296" s="105">
        <v>45.2846153846154</v>
      </c>
      <c r="L296" s="68">
        <v>9.5999999999999979</v>
      </c>
      <c r="M296" s="68">
        <v>11.099999999999998</v>
      </c>
      <c r="N296" s="68">
        <v>24.584615384615386</v>
      </c>
      <c r="O296" s="104"/>
    </row>
    <row r="297" spans="2:15" x14ac:dyDescent="0.25">
      <c r="B297" s="104" t="s">
        <v>269</v>
      </c>
      <c r="C297" s="105">
        <v>67.496999999999986</v>
      </c>
      <c r="D297" s="68">
        <v>47.6</v>
      </c>
      <c r="E297" s="68">
        <v>10.111999999999998</v>
      </c>
      <c r="F297" s="106">
        <v>9.7849999999999984</v>
      </c>
      <c r="G297" s="105">
        <v>54.320000000000007</v>
      </c>
      <c r="H297" s="68">
        <v>17.919999999999998</v>
      </c>
      <c r="I297" s="68">
        <v>13.280000000000003</v>
      </c>
      <c r="J297" s="106">
        <v>23.120000000000005</v>
      </c>
      <c r="K297" s="105">
        <v>58.385000000000005</v>
      </c>
      <c r="L297" s="68">
        <v>6.4000000000000012</v>
      </c>
      <c r="M297" s="68">
        <v>25.899999999999991</v>
      </c>
      <c r="N297" s="68">
        <v>26.084999999999997</v>
      </c>
      <c r="O297" s="104"/>
    </row>
    <row r="298" spans="2:15" x14ac:dyDescent="0.25">
      <c r="B298" s="104" t="s">
        <v>979</v>
      </c>
      <c r="C298" s="105">
        <v>30.450344827586214</v>
      </c>
      <c r="D298" s="68">
        <v>10.833103448275867</v>
      </c>
      <c r="E298" s="68">
        <v>16.562758620689657</v>
      </c>
      <c r="F298" s="106">
        <v>3.0544827586206904</v>
      </c>
      <c r="G298" s="105">
        <v>89.909655172413778</v>
      </c>
      <c r="H298" s="68">
        <v>17.169655172413794</v>
      </c>
      <c r="I298" s="68">
        <v>14.939999999999994</v>
      </c>
      <c r="J298" s="106">
        <v>57.8</v>
      </c>
      <c r="K298" s="105">
        <v>64.74137931034484</v>
      </c>
      <c r="L298" s="68">
        <v>3.2000000000000015</v>
      </c>
      <c r="M298" s="68">
        <v>18.755172413793105</v>
      </c>
      <c r="N298" s="68">
        <v>42.786206896551718</v>
      </c>
      <c r="O298" s="104"/>
    </row>
    <row r="299" spans="2:15" x14ac:dyDescent="0.25">
      <c r="B299" s="104" t="s">
        <v>1167</v>
      </c>
      <c r="C299" s="105">
        <v>45.614193548387078</v>
      </c>
      <c r="D299" s="68">
        <v>30.249032258064506</v>
      </c>
      <c r="E299" s="68">
        <v>14.169032258064517</v>
      </c>
      <c r="F299" s="106">
        <v>1.1961290322580649</v>
      </c>
      <c r="G299" s="105">
        <v>47.042580645161287</v>
      </c>
      <c r="H299" s="68">
        <v>9.0425806451612907</v>
      </c>
      <c r="I299" s="68">
        <v>3.3200000000000021</v>
      </c>
      <c r="J299" s="106">
        <v>34.680000000000007</v>
      </c>
      <c r="K299" s="105">
        <v>62.583870967741937</v>
      </c>
      <c r="L299" s="68">
        <v>8</v>
      </c>
      <c r="M299" s="68">
        <v>18.5</v>
      </c>
      <c r="N299" s="68">
        <v>36.083870967741944</v>
      </c>
      <c r="O299" s="104"/>
    </row>
    <row r="300" spans="2:15" x14ac:dyDescent="0.25">
      <c r="B300" s="104" t="s">
        <v>1007</v>
      </c>
      <c r="C300" s="105">
        <v>40.248571428571438</v>
      </c>
      <c r="D300" s="68">
        <v>20.853333333333332</v>
      </c>
      <c r="E300" s="68">
        <v>12.038095238095238</v>
      </c>
      <c r="F300" s="106">
        <v>7.3571428571428559</v>
      </c>
      <c r="G300" s="105">
        <v>55.826666666666661</v>
      </c>
      <c r="H300" s="68">
        <v>14.506666666666668</v>
      </c>
      <c r="I300" s="68">
        <v>6.6400000000000015</v>
      </c>
      <c r="J300" s="106">
        <v>34.679999999999993</v>
      </c>
      <c r="K300" s="105">
        <v>52.223809523809535</v>
      </c>
      <c r="L300" s="68">
        <v>8</v>
      </c>
      <c r="M300" s="68">
        <v>11.099999999999998</v>
      </c>
      <c r="N300" s="68">
        <v>33.123809523809527</v>
      </c>
      <c r="O300" s="104"/>
    </row>
    <row r="301" spans="2:15" x14ac:dyDescent="0.25">
      <c r="B301" s="104" t="s">
        <v>827</v>
      </c>
      <c r="C301" s="105">
        <v>38.711578947368423</v>
      </c>
      <c r="D301" s="68">
        <v>16.78526315789475</v>
      </c>
      <c r="E301" s="68">
        <v>17.047368421052635</v>
      </c>
      <c r="F301" s="106">
        <v>4.8789473684210494</v>
      </c>
      <c r="G301" s="105">
        <v>83.793684210526308</v>
      </c>
      <c r="H301" s="68">
        <v>16.033684210526314</v>
      </c>
      <c r="I301" s="68">
        <v>9.9600000000000062</v>
      </c>
      <c r="J301" s="106">
        <v>57.8</v>
      </c>
      <c r="K301" s="105">
        <v>55.176315789473705</v>
      </c>
      <c r="L301" s="68">
        <v>1.6000000000000008</v>
      </c>
      <c r="M301" s="68">
        <v>10.905263157894742</v>
      </c>
      <c r="N301" s="68">
        <v>42.671052631578952</v>
      </c>
      <c r="O301" s="104"/>
    </row>
    <row r="302" spans="2:15" x14ac:dyDescent="0.25">
      <c r="B302" s="104" t="s">
        <v>523</v>
      </c>
      <c r="C302" s="105">
        <v>36.272380952380949</v>
      </c>
      <c r="D302" s="68">
        <v>25.840000000000003</v>
      </c>
      <c r="E302" s="68">
        <v>3.7619047619047619</v>
      </c>
      <c r="F302" s="106">
        <v>6.6704761904761867</v>
      </c>
      <c r="G302" s="105">
        <v>37.425714285714285</v>
      </c>
      <c r="H302" s="68">
        <v>9.3257142857142874</v>
      </c>
      <c r="I302" s="68">
        <v>4.9799999999999995</v>
      </c>
      <c r="J302" s="106">
        <v>23.120000000000005</v>
      </c>
      <c r="K302" s="105">
        <v>62.561904761904771</v>
      </c>
      <c r="L302" s="68">
        <v>8</v>
      </c>
      <c r="M302" s="68">
        <v>33.299999999999997</v>
      </c>
      <c r="N302" s="68">
        <v>21.261904761904756</v>
      </c>
      <c r="O302" s="104"/>
    </row>
    <row r="303" spans="2:15" x14ac:dyDescent="0.25">
      <c r="B303" s="104" t="s">
        <v>234</v>
      </c>
      <c r="C303" s="105">
        <v>22.16</v>
      </c>
      <c r="D303" s="68">
        <v>9.5200000000000014</v>
      </c>
      <c r="E303" s="68">
        <v>12.64</v>
      </c>
      <c r="F303" s="106">
        <v>0</v>
      </c>
      <c r="G303" s="105">
        <v>34.840000000000003</v>
      </c>
      <c r="H303" s="68">
        <v>16.639999999999997</v>
      </c>
      <c r="I303" s="68">
        <v>6.6400000000000006</v>
      </c>
      <c r="J303" s="106">
        <v>11.56</v>
      </c>
      <c r="K303" s="105">
        <v>59.099999999999994</v>
      </c>
      <c r="L303" s="68">
        <v>14.4</v>
      </c>
      <c r="M303" s="68">
        <v>25.9</v>
      </c>
      <c r="N303" s="68">
        <v>18.8</v>
      </c>
      <c r="O303" s="104"/>
    </row>
    <row r="304" spans="2:15" x14ac:dyDescent="0.25">
      <c r="B304" s="104" t="s">
        <v>1128</v>
      </c>
      <c r="C304" s="105">
        <v>39.306666666666665</v>
      </c>
      <c r="D304" s="68">
        <v>9.52</v>
      </c>
      <c r="E304" s="68">
        <v>19.486666666666668</v>
      </c>
      <c r="F304" s="106">
        <v>10.3</v>
      </c>
      <c r="G304" s="105">
        <v>50.16</v>
      </c>
      <c r="H304" s="68">
        <v>12.160000000000002</v>
      </c>
      <c r="I304" s="68">
        <v>3.32</v>
      </c>
      <c r="J304" s="106">
        <v>34.68</v>
      </c>
      <c r="K304" s="105">
        <v>81.066666666666663</v>
      </c>
      <c r="L304" s="68">
        <v>9.6</v>
      </c>
      <c r="M304" s="68">
        <v>37</v>
      </c>
      <c r="N304" s="68">
        <v>34.466666666666669</v>
      </c>
      <c r="O304" s="104"/>
    </row>
    <row r="305" spans="2:15" x14ac:dyDescent="0.25">
      <c r="B305" s="104" t="s">
        <v>450</v>
      </c>
      <c r="C305" s="105">
        <v>49.633333333333333</v>
      </c>
      <c r="D305" s="68">
        <v>36.493333333333332</v>
      </c>
      <c r="E305" s="68">
        <v>4.2133333333333338</v>
      </c>
      <c r="F305" s="106">
        <v>8.9266666666666676</v>
      </c>
      <c r="G305" s="105">
        <v>42.12</v>
      </c>
      <c r="H305" s="68">
        <v>0</v>
      </c>
      <c r="I305" s="68">
        <v>1.66</v>
      </c>
      <c r="J305" s="106">
        <v>40.46</v>
      </c>
      <c r="K305" s="105">
        <v>45.866666666666667</v>
      </c>
      <c r="L305" s="68">
        <v>14.4</v>
      </c>
      <c r="M305" s="68">
        <v>11.1</v>
      </c>
      <c r="N305" s="68">
        <v>20.366666666666671</v>
      </c>
      <c r="O305" s="104"/>
    </row>
    <row r="306" spans="2:15" x14ac:dyDescent="0.25">
      <c r="B306" s="104" t="s">
        <v>553</v>
      </c>
      <c r="C306" s="105">
        <v>51.032173913043486</v>
      </c>
      <c r="D306" s="68">
        <v>41.391304347826086</v>
      </c>
      <c r="E306" s="68">
        <v>8.6556521739130439</v>
      </c>
      <c r="F306" s="106">
        <v>0.98521739130434782</v>
      </c>
      <c r="G306" s="105">
        <v>33.580869565217398</v>
      </c>
      <c r="H306" s="68">
        <v>0.50086956521739134</v>
      </c>
      <c r="I306" s="68">
        <v>9.9599999999999973</v>
      </c>
      <c r="J306" s="106">
        <v>23.120000000000008</v>
      </c>
      <c r="K306" s="105">
        <v>39.839130434782618</v>
      </c>
      <c r="L306" s="68">
        <v>12.800000000000004</v>
      </c>
      <c r="M306" s="68">
        <v>11.099999999999996</v>
      </c>
      <c r="N306" s="68">
        <v>15.939130434782614</v>
      </c>
      <c r="O306" s="104"/>
    </row>
    <row r="307" spans="2:15" x14ac:dyDescent="0.25">
      <c r="B307" s="104" t="s">
        <v>760</v>
      </c>
      <c r="C307" s="105">
        <v>46.064639999999976</v>
      </c>
      <c r="D307" s="68">
        <v>41.811840000000018</v>
      </c>
      <c r="E307" s="68">
        <v>2.2751999999999994</v>
      </c>
      <c r="F307" s="106">
        <v>1.9775999999999962</v>
      </c>
      <c r="G307" s="105">
        <v>70.918559999999999</v>
      </c>
      <c r="H307" s="68">
        <v>11.458560000000004</v>
      </c>
      <c r="I307" s="68">
        <v>1.6599999999999964</v>
      </c>
      <c r="J307" s="106">
        <v>57.8</v>
      </c>
      <c r="K307" s="105">
        <v>30.460800000000024</v>
      </c>
      <c r="L307" s="68">
        <v>8</v>
      </c>
      <c r="M307" s="68">
        <v>11.218399999999999</v>
      </c>
      <c r="N307" s="68">
        <v>11.242400000000002</v>
      </c>
      <c r="O307" s="104"/>
    </row>
    <row r="308" spans="2:15" x14ac:dyDescent="0.25">
      <c r="B308" s="104" t="s">
        <v>502</v>
      </c>
      <c r="C308" s="105">
        <v>24.61272727272728</v>
      </c>
      <c r="D308" s="68">
        <v>4.76</v>
      </c>
      <c r="E308" s="68">
        <v>4.3090909090909086</v>
      </c>
      <c r="F308" s="106">
        <v>15.543636363636367</v>
      </c>
      <c r="G308" s="105">
        <v>38.976363636363637</v>
      </c>
      <c r="H308" s="68">
        <v>14.196363636363637</v>
      </c>
      <c r="I308" s="68">
        <v>1.66</v>
      </c>
      <c r="J308" s="106">
        <v>23.119999999999997</v>
      </c>
      <c r="K308" s="105">
        <v>51.02727272727271</v>
      </c>
      <c r="L308" s="68">
        <v>16</v>
      </c>
      <c r="M308" s="68">
        <v>11.099999999999998</v>
      </c>
      <c r="N308" s="68">
        <v>23.927272727272719</v>
      </c>
      <c r="O308" s="104"/>
    </row>
    <row r="309" spans="2:15" x14ac:dyDescent="0.25">
      <c r="B309" s="104" t="s">
        <v>1244</v>
      </c>
      <c r="C309" s="105">
        <v>30.940526315789462</v>
      </c>
      <c r="D309" s="68">
        <v>12.526315789473689</v>
      </c>
      <c r="E309" s="68">
        <v>10.228421052631578</v>
      </c>
      <c r="F309" s="106">
        <v>8.1857894736842098</v>
      </c>
      <c r="G309" s="105">
        <v>45.145263157894775</v>
      </c>
      <c r="H309" s="68">
        <v>0.50526315789473697</v>
      </c>
      <c r="I309" s="68">
        <v>9.9600000000000062</v>
      </c>
      <c r="J309" s="106">
        <v>34.680000000000014</v>
      </c>
      <c r="K309" s="105">
        <v>54.976315789473681</v>
      </c>
      <c r="L309" s="68">
        <v>8</v>
      </c>
      <c r="M309" s="68">
        <v>15.189473684210535</v>
      </c>
      <c r="N309" s="68">
        <v>31.786842105263158</v>
      </c>
      <c r="O309" s="104"/>
    </row>
    <row r="310" spans="2:15" x14ac:dyDescent="0.25">
      <c r="B310" s="104" t="s">
        <v>1076</v>
      </c>
      <c r="C310" s="105">
        <v>31.053333333333331</v>
      </c>
      <c r="D310" s="68">
        <v>4.76</v>
      </c>
      <c r="E310" s="68">
        <v>12.903333333333332</v>
      </c>
      <c r="F310" s="106">
        <v>13.39</v>
      </c>
      <c r="G310" s="105">
        <v>89.259999999999991</v>
      </c>
      <c r="H310" s="68">
        <v>19.84</v>
      </c>
      <c r="I310" s="68">
        <v>11.620000000000003</v>
      </c>
      <c r="J310" s="106">
        <v>57.8</v>
      </c>
      <c r="K310" s="105">
        <v>75.39166666666668</v>
      </c>
      <c r="L310" s="68">
        <v>16</v>
      </c>
      <c r="M310" s="68">
        <v>13.566666666666661</v>
      </c>
      <c r="N310" s="68">
        <v>45.825000000000003</v>
      </c>
      <c r="O310" s="104"/>
    </row>
    <row r="311" spans="2:15" x14ac:dyDescent="0.25">
      <c r="B311" s="104" t="s">
        <v>1154</v>
      </c>
      <c r="C311" s="105">
        <v>39.181515151515129</v>
      </c>
      <c r="D311" s="68">
        <v>25.603030303030309</v>
      </c>
      <c r="E311" s="68">
        <v>7.8042424242424246</v>
      </c>
      <c r="F311" s="106">
        <v>5.7742424242424217</v>
      </c>
      <c r="G311" s="105">
        <v>39.016363636363629</v>
      </c>
      <c r="H311" s="68">
        <v>2.6763636363636358</v>
      </c>
      <c r="I311" s="68">
        <v>1.6599999999999981</v>
      </c>
      <c r="J311" s="106">
        <v>34.680000000000042</v>
      </c>
      <c r="K311" s="105">
        <v>50.009090909090894</v>
      </c>
      <c r="L311" s="68">
        <v>8</v>
      </c>
      <c r="M311" s="68">
        <v>12.669696969696984</v>
      </c>
      <c r="N311" s="68">
        <v>29.339393939393947</v>
      </c>
      <c r="O311" s="104"/>
    </row>
    <row r="312" spans="2:15" x14ac:dyDescent="0.25">
      <c r="B312" s="104" t="s">
        <v>511</v>
      </c>
      <c r="C312" s="105">
        <v>28.789411764705875</v>
      </c>
      <c r="D312" s="68">
        <v>21.840000000000003</v>
      </c>
      <c r="E312" s="68">
        <v>4.6470588235294121</v>
      </c>
      <c r="F312" s="106">
        <v>2.3023529411764687</v>
      </c>
      <c r="G312" s="105">
        <v>25.131372549019588</v>
      </c>
      <c r="H312" s="68">
        <v>0.35137254901960785</v>
      </c>
      <c r="I312" s="68">
        <v>1.6599999999999995</v>
      </c>
      <c r="J312" s="106">
        <v>23.11999999999999</v>
      </c>
      <c r="K312" s="105">
        <v>36.049019607843135</v>
      </c>
      <c r="L312" s="68">
        <v>3.1999999999999988</v>
      </c>
      <c r="M312" s="68">
        <v>11.10000000000001</v>
      </c>
      <c r="N312" s="68">
        <v>21.749019607843138</v>
      </c>
      <c r="O312" s="104"/>
    </row>
    <row r="313" spans="2:15" x14ac:dyDescent="0.25">
      <c r="B313" s="104" t="s">
        <v>983</v>
      </c>
      <c r="C313" s="105">
        <v>35.598333333333336</v>
      </c>
      <c r="D313" s="68">
        <v>9.52</v>
      </c>
      <c r="E313" s="68">
        <v>18.696666666666669</v>
      </c>
      <c r="F313" s="106">
        <v>7.3816666666666686</v>
      </c>
      <c r="G313" s="105">
        <v>88.88</v>
      </c>
      <c r="H313" s="68">
        <v>21.120000000000005</v>
      </c>
      <c r="I313" s="68">
        <v>9.9599999999999991</v>
      </c>
      <c r="J313" s="106">
        <v>57.8</v>
      </c>
      <c r="K313" s="105">
        <v>75.083333333333357</v>
      </c>
      <c r="L313" s="68">
        <v>16</v>
      </c>
      <c r="M313" s="68">
        <v>13.258333333333329</v>
      </c>
      <c r="N313" s="68">
        <v>45.824999999999996</v>
      </c>
      <c r="O313" s="104"/>
    </row>
    <row r="314" spans="2:15" x14ac:dyDescent="0.25">
      <c r="B314" s="104" t="s">
        <v>384</v>
      </c>
      <c r="C314" s="105">
        <v>37.117841726618728</v>
      </c>
      <c r="D314" s="68">
        <v>12.29381294964033</v>
      </c>
      <c r="E314" s="68">
        <v>14.731510791366901</v>
      </c>
      <c r="F314" s="106">
        <v>10.092517985611517</v>
      </c>
      <c r="G314" s="105">
        <v>55.105179856115079</v>
      </c>
      <c r="H314" s="68">
        <v>17.045179856115112</v>
      </c>
      <c r="I314" s="68">
        <v>14.940000000000039</v>
      </c>
      <c r="J314" s="106">
        <v>23.119999999999944</v>
      </c>
      <c r="K314" s="105">
        <v>41.999280575539558</v>
      </c>
      <c r="L314" s="68">
        <v>1.5999999999999961</v>
      </c>
      <c r="M314" s="68">
        <v>7.5330935251798383</v>
      </c>
      <c r="N314" s="68">
        <v>32.86618705035972</v>
      </c>
      <c r="O314" s="104"/>
    </row>
    <row r="315" spans="2:15" x14ac:dyDescent="0.25">
      <c r="B315" s="104" t="s">
        <v>1292</v>
      </c>
      <c r="C315" s="105">
        <v>38.852666666666664</v>
      </c>
      <c r="D315" s="68">
        <v>25.862666666666659</v>
      </c>
      <c r="E315" s="68">
        <v>6.7413333333333334</v>
      </c>
      <c r="F315" s="106">
        <v>6.2486666666666677</v>
      </c>
      <c r="G315" s="105">
        <v>52.952000000000005</v>
      </c>
      <c r="H315" s="68">
        <v>4.992</v>
      </c>
      <c r="I315" s="68">
        <v>13.280000000000008</v>
      </c>
      <c r="J315" s="106">
        <v>34.68</v>
      </c>
      <c r="K315" s="105">
        <v>51.266666666666666</v>
      </c>
      <c r="L315" s="68">
        <v>8</v>
      </c>
      <c r="M315" s="68">
        <v>13.813333333333338</v>
      </c>
      <c r="N315" s="68">
        <v>29.45333333333333</v>
      </c>
      <c r="O315" s="104"/>
    </row>
    <row r="316" spans="2:15" x14ac:dyDescent="0.25">
      <c r="B316" s="104" t="s">
        <v>668</v>
      </c>
      <c r="C316" s="105">
        <v>54.565822784810123</v>
      </c>
      <c r="D316" s="68">
        <v>44.768101265822757</v>
      </c>
      <c r="E316" s="68">
        <v>8.52</v>
      </c>
      <c r="F316" s="106">
        <v>1.2777215189873414</v>
      </c>
      <c r="G316" s="105">
        <v>37.975696202531623</v>
      </c>
      <c r="H316" s="68">
        <v>17.255696202531649</v>
      </c>
      <c r="I316" s="68">
        <v>14.939999999999994</v>
      </c>
      <c r="J316" s="106">
        <v>5.7799999999999914</v>
      </c>
      <c r="K316" s="105">
        <v>52.220253164556979</v>
      </c>
      <c r="L316" s="68">
        <v>9.6000000000000139</v>
      </c>
      <c r="M316" s="68">
        <v>18.406329113924052</v>
      </c>
      <c r="N316" s="68">
        <v>24.213924050632919</v>
      </c>
      <c r="O316" s="104"/>
    </row>
    <row r="317" spans="2:15" x14ac:dyDescent="0.25">
      <c r="B317" s="104" t="s">
        <v>1106</v>
      </c>
      <c r="C317" s="105">
        <v>32.78</v>
      </c>
      <c r="D317" s="68">
        <v>14.28</v>
      </c>
      <c r="E317" s="68">
        <v>13.693333333333335</v>
      </c>
      <c r="F317" s="106">
        <v>4.8066666666666666</v>
      </c>
      <c r="G317" s="105">
        <v>64.58</v>
      </c>
      <c r="H317" s="68">
        <v>5.12</v>
      </c>
      <c r="I317" s="68">
        <v>1.6600000000000004</v>
      </c>
      <c r="J317" s="106">
        <v>57.8</v>
      </c>
      <c r="K317" s="105">
        <v>56.633333333333333</v>
      </c>
      <c r="L317" s="68">
        <v>4.8</v>
      </c>
      <c r="M317" s="68">
        <v>11.1</v>
      </c>
      <c r="N317" s="68">
        <v>40.733333333333334</v>
      </c>
      <c r="O317" s="104"/>
    </row>
    <row r="318" spans="2:15" x14ac:dyDescent="0.25">
      <c r="B318" s="104" t="s">
        <v>825</v>
      </c>
      <c r="C318" s="105">
        <v>43.14</v>
      </c>
      <c r="D318" s="68">
        <v>14.28</v>
      </c>
      <c r="E318" s="68">
        <v>17.810909090909092</v>
      </c>
      <c r="F318" s="106">
        <v>11.049090909090911</v>
      </c>
      <c r="G318" s="105">
        <v>82.654545454545456</v>
      </c>
      <c r="H318" s="68">
        <v>14.894545454545455</v>
      </c>
      <c r="I318" s="68">
        <v>9.9599999999999991</v>
      </c>
      <c r="J318" s="106">
        <v>57.8</v>
      </c>
      <c r="K318" s="105">
        <v>58.545454545454547</v>
      </c>
      <c r="L318" s="68">
        <v>9.5999999999999979</v>
      </c>
      <c r="M318" s="68">
        <v>11.77272727272727</v>
      </c>
      <c r="N318" s="68">
        <v>37.172727272727279</v>
      </c>
      <c r="O318" s="104"/>
    </row>
    <row r="319" spans="2:15" x14ac:dyDescent="0.25">
      <c r="B319" s="104" t="s">
        <v>321</v>
      </c>
      <c r="C319" s="105">
        <v>47.175384615384615</v>
      </c>
      <c r="D319" s="68">
        <v>23.433846153846151</v>
      </c>
      <c r="E319" s="68">
        <v>9.48</v>
      </c>
      <c r="F319" s="106">
        <v>14.261538461538461</v>
      </c>
      <c r="G319" s="105">
        <v>48.809230769230759</v>
      </c>
      <c r="H319" s="68">
        <v>4.9230769230769238E-2</v>
      </c>
      <c r="I319" s="68">
        <v>8.3000000000000007</v>
      </c>
      <c r="J319" s="106">
        <v>40.45999999999998</v>
      </c>
      <c r="K319" s="105">
        <v>54.534615384615378</v>
      </c>
      <c r="L319" s="68">
        <v>12.800000000000004</v>
      </c>
      <c r="M319" s="68">
        <v>14.800000000000004</v>
      </c>
      <c r="N319" s="68">
        <v>26.934615384615384</v>
      </c>
      <c r="O319" s="104"/>
    </row>
    <row r="320" spans="2:15" x14ac:dyDescent="0.25">
      <c r="B320" s="104" t="s">
        <v>418</v>
      </c>
      <c r="C320" s="105">
        <v>63.47</v>
      </c>
      <c r="D320" s="68">
        <v>40.195555555555565</v>
      </c>
      <c r="E320" s="68">
        <v>9.6555555555555568</v>
      </c>
      <c r="F320" s="106">
        <v>13.618888888888888</v>
      </c>
      <c r="G320" s="105">
        <v>43.70000000000001</v>
      </c>
      <c r="H320" s="68">
        <v>8.9599999999999991</v>
      </c>
      <c r="I320" s="68">
        <v>11.619999999999997</v>
      </c>
      <c r="J320" s="106">
        <v>23.120000000000008</v>
      </c>
      <c r="K320" s="105">
        <v>58.694444444444443</v>
      </c>
      <c r="L320" s="68">
        <v>16</v>
      </c>
      <c r="M320" s="68">
        <v>11.099999999999998</v>
      </c>
      <c r="N320" s="68">
        <v>31.594444444444441</v>
      </c>
      <c r="O320" s="104"/>
    </row>
    <row r="321" spans="2:15" x14ac:dyDescent="0.25">
      <c r="B321" s="104" t="s">
        <v>399</v>
      </c>
      <c r="C321" s="105">
        <v>56.834814814814841</v>
      </c>
      <c r="D321" s="68">
        <v>47.6</v>
      </c>
      <c r="E321" s="68">
        <v>7.0222222222222221</v>
      </c>
      <c r="F321" s="106">
        <v>2.212592592592594</v>
      </c>
      <c r="G321" s="105">
        <v>40.188148148148152</v>
      </c>
      <c r="H321" s="68">
        <v>13.748148148148154</v>
      </c>
      <c r="I321" s="68">
        <v>3.3200000000000012</v>
      </c>
      <c r="J321" s="106">
        <v>23.120000000000008</v>
      </c>
      <c r="K321" s="105">
        <v>58.68148148148147</v>
      </c>
      <c r="L321" s="68">
        <v>8</v>
      </c>
      <c r="M321" s="68">
        <v>26.311111111111099</v>
      </c>
      <c r="N321" s="68">
        <v>24.370370370370374</v>
      </c>
      <c r="O321" s="104"/>
    </row>
    <row r="322" spans="2:15" x14ac:dyDescent="0.25">
      <c r="B322" s="104" t="s">
        <v>343</v>
      </c>
      <c r="C322" s="105">
        <v>47.506984126984143</v>
      </c>
      <c r="D322" s="68">
        <v>15.791111111111109</v>
      </c>
      <c r="E322" s="68">
        <v>16.90349206349207</v>
      </c>
      <c r="F322" s="106">
        <v>14.812380952380968</v>
      </c>
      <c r="G322" s="105">
        <v>72.948253968253979</v>
      </c>
      <c r="H322" s="68">
        <v>15.88825396825397</v>
      </c>
      <c r="I322" s="68">
        <v>16.600000000000001</v>
      </c>
      <c r="J322" s="106">
        <v>40.460000000000029</v>
      </c>
      <c r="K322" s="105">
        <v>59.377777777777766</v>
      </c>
      <c r="L322" s="68">
        <v>9.6000000000000121</v>
      </c>
      <c r="M322" s="68">
        <v>14.565079365079351</v>
      </c>
      <c r="N322" s="68">
        <v>35.212698412698401</v>
      </c>
      <c r="O322" s="104"/>
    </row>
    <row r="323" spans="2:15" x14ac:dyDescent="0.25">
      <c r="B323" s="104" t="s">
        <v>653</v>
      </c>
      <c r="C323" s="105">
        <v>28.398139534883718</v>
      </c>
      <c r="D323" s="68">
        <v>10.294883720930224</v>
      </c>
      <c r="E323" s="68">
        <v>9.48</v>
      </c>
      <c r="F323" s="106">
        <v>8.6232558139534863</v>
      </c>
      <c r="G323" s="105">
        <v>42.358604651162779</v>
      </c>
      <c r="H323" s="68">
        <v>14.258604651162797</v>
      </c>
      <c r="I323" s="68">
        <v>4.980000000000004</v>
      </c>
      <c r="J323" s="106">
        <v>23.120000000000005</v>
      </c>
      <c r="K323" s="105">
        <v>66.72790697674418</v>
      </c>
      <c r="L323" s="68">
        <v>9.6000000000000068</v>
      </c>
      <c r="M323" s="68">
        <v>33.299999999999969</v>
      </c>
      <c r="N323" s="68">
        <v>23.827906976744188</v>
      </c>
      <c r="O323" s="104"/>
    </row>
    <row r="324" spans="2:15" x14ac:dyDescent="0.25">
      <c r="B324" s="104" t="s">
        <v>964</v>
      </c>
      <c r="C324" s="105">
        <v>41.196000000000005</v>
      </c>
      <c r="D324" s="68">
        <v>27.607999999999993</v>
      </c>
      <c r="E324" s="68">
        <v>13.588000000000003</v>
      </c>
      <c r="F324" s="106">
        <v>0</v>
      </c>
      <c r="G324" s="105">
        <v>30.324000000000005</v>
      </c>
      <c r="H324" s="68">
        <v>11.264000000000003</v>
      </c>
      <c r="I324" s="68">
        <v>13.28</v>
      </c>
      <c r="J324" s="106">
        <v>5.7799999999999994</v>
      </c>
      <c r="K324" s="105">
        <v>68.929999999999993</v>
      </c>
      <c r="L324" s="68">
        <v>16</v>
      </c>
      <c r="M324" s="68">
        <v>11.099999999999998</v>
      </c>
      <c r="N324" s="68">
        <v>41.83</v>
      </c>
      <c r="O324" s="104"/>
    </row>
    <row r="325" spans="2:15" x14ac:dyDescent="0.25">
      <c r="B325" s="104" t="s">
        <v>559</v>
      </c>
      <c r="C325" s="105">
        <v>56.051111111111112</v>
      </c>
      <c r="D325" s="68">
        <v>37.551111111111119</v>
      </c>
      <c r="E325" s="68">
        <v>13.693333333333335</v>
      </c>
      <c r="F325" s="106">
        <v>4.8066666666666684</v>
      </c>
      <c r="G325" s="105">
        <v>49.626666666666665</v>
      </c>
      <c r="H325" s="68">
        <v>13.226666666666667</v>
      </c>
      <c r="I325" s="68">
        <v>13.28</v>
      </c>
      <c r="J325" s="106">
        <v>23.119999999999997</v>
      </c>
      <c r="K325" s="105">
        <v>70.666666666666671</v>
      </c>
      <c r="L325" s="68">
        <v>16</v>
      </c>
      <c r="M325" s="68">
        <v>10.277777777777779</v>
      </c>
      <c r="N325" s="68">
        <v>44.388888888888886</v>
      </c>
      <c r="O325" s="104"/>
    </row>
    <row r="326" spans="2:15" x14ac:dyDescent="0.25">
      <c r="B326" s="104" t="s">
        <v>262</v>
      </c>
      <c r="C326" s="105">
        <v>50.878461538461536</v>
      </c>
      <c r="D326" s="68">
        <v>39.910769230769233</v>
      </c>
      <c r="E326" s="68">
        <v>5.1046153846153848</v>
      </c>
      <c r="F326" s="106">
        <v>5.8630769230769229</v>
      </c>
      <c r="G326" s="105">
        <v>22.672307692307694</v>
      </c>
      <c r="H326" s="68">
        <v>9.4523076923076896</v>
      </c>
      <c r="I326" s="68">
        <v>1.6600000000000001</v>
      </c>
      <c r="J326" s="106">
        <v>11.56</v>
      </c>
      <c r="K326" s="105">
        <v>29.484615384615381</v>
      </c>
      <c r="L326" s="68">
        <v>6.4</v>
      </c>
      <c r="M326" s="68">
        <v>12.238461538461536</v>
      </c>
      <c r="N326" s="68">
        <v>10.846153846153848</v>
      </c>
      <c r="O326" s="104"/>
    </row>
    <row r="327" spans="2:15" x14ac:dyDescent="0.25">
      <c r="B327" s="104" t="s">
        <v>336</v>
      </c>
      <c r="C327" s="105">
        <v>54.306046511627933</v>
      </c>
      <c r="D327" s="68">
        <v>30.331162790697679</v>
      </c>
      <c r="E327" s="68">
        <v>5.2911627906976735</v>
      </c>
      <c r="F327" s="106">
        <v>18.683720930232557</v>
      </c>
      <c r="G327" s="105">
        <v>52.531627906976723</v>
      </c>
      <c r="H327" s="68">
        <v>8.7516279069767453</v>
      </c>
      <c r="I327" s="68">
        <v>3.3200000000000007</v>
      </c>
      <c r="J327" s="106">
        <v>40.459999999999972</v>
      </c>
      <c r="K327" s="105">
        <v>48.969767441860469</v>
      </c>
      <c r="L327" s="68">
        <v>11.199999999999992</v>
      </c>
      <c r="M327" s="68">
        <v>11.100000000000009</v>
      </c>
      <c r="N327" s="68">
        <v>26.669767441860476</v>
      </c>
      <c r="O327" s="104"/>
    </row>
    <row r="328" spans="2:15" x14ac:dyDescent="0.25">
      <c r="B328" s="104" t="s">
        <v>392</v>
      </c>
      <c r="C328" s="105">
        <v>55.636410256410251</v>
      </c>
      <c r="D328" s="68">
        <v>47.538974358974365</v>
      </c>
      <c r="E328" s="68">
        <v>4.2943589743589747</v>
      </c>
      <c r="F328" s="106">
        <v>3.8030769230769219</v>
      </c>
      <c r="G328" s="105">
        <v>46.16666666666665</v>
      </c>
      <c r="H328" s="68">
        <v>8.1066666666666709</v>
      </c>
      <c r="I328" s="68">
        <v>14.939999999999992</v>
      </c>
      <c r="J328" s="106">
        <v>23.119999999999965</v>
      </c>
      <c r="K328" s="105">
        <v>45.13333333333334</v>
      </c>
      <c r="L328" s="68">
        <v>9.6000000000000139</v>
      </c>
      <c r="M328" s="68">
        <v>19.685897435897466</v>
      </c>
      <c r="N328" s="68">
        <v>15.847435897435911</v>
      </c>
      <c r="O328" s="104"/>
    </row>
    <row r="329" spans="2:15" x14ac:dyDescent="0.25">
      <c r="B329" s="104" t="s">
        <v>922</v>
      </c>
      <c r="C329" s="105">
        <v>36.04484848484848</v>
      </c>
      <c r="D329" s="68">
        <v>15.073333333333331</v>
      </c>
      <c r="E329" s="68">
        <v>12.544242424242428</v>
      </c>
      <c r="F329" s="106">
        <v>8.4272727272727312</v>
      </c>
      <c r="G329" s="105">
        <v>83.589090909090885</v>
      </c>
      <c r="H329" s="68">
        <v>12.509090909090913</v>
      </c>
      <c r="I329" s="68">
        <v>13.279999999999985</v>
      </c>
      <c r="J329" s="106">
        <v>57.8</v>
      </c>
      <c r="K329" s="105">
        <v>30.646969696969688</v>
      </c>
      <c r="L329" s="68">
        <v>3.1999999999999962</v>
      </c>
      <c r="M329" s="68">
        <v>5.157575757575751</v>
      </c>
      <c r="N329" s="68">
        <v>22.28939393939395</v>
      </c>
      <c r="O329" s="104"/>
    </row>
    <row r="330" spans="2:15" x14ac:dyDescent="0.25">
      <c r="B330" s="104" t="s">
        <v>1196</v>
      </c>
      <c r="C330" s="105">
        <v>40.580000000000005</v>
      </c>
      <c r="D330" s="68">
        <v>17.453333333333337</v>
      </c>
      <c r="E330" s="68">
        <v>21.066666666666666</v>
      </c>
      <c r="F330" s="106">
        <v>2.0600000000000005</v>
      </c>
      <c r="G330" s="105">
        <v>62.213333333333331</v>
      </c>
      <c r="H330" s="68">
        <v>8.5333333333333332</v>
      </c>
      <c r="I330" s="68">
        <v>1.6600000000000004</v>
      </c>
      <c r="J330" s="106">
        <v>52.019999999999996</v>
      </c>
      <c r="K330" s="105">
        <v>87.90000000000002</v>
      </c>
      <c r="L330" s="68">
        <v>16</v>
      </c>
      <c r="M330" s="68">
        <v>29.600000000000005</v>
      </c>
      <c r="N330" s="68">
        <v>42.300000000000004</v>
      </c>
      <c r="O330" s="104"/>
    </row>
    <row r="331" spans="2:15" x14ac:dyDescent="0.25">
      <c r="B331" s="104" t="s">
        <v>299</v>
      </c>
      <c r="C331" s="105">
        <v>41.266666666666666</v>
      </c>
      <c r="D331" s="68">
        <v>18.246666666666663</v>
      </c>
      <c r="E331" s="68">
        <v>12.376666666666665</v>
      </c>
      <c r="F331" s="106">
        <v>10.643333333333333</v>
      </c>
      <c r="G331" s="105">
        <v>17.499999999999996</v>
      </c>
      <c r="H331" s="68">
        <v>0.96000000000000019</v>
      </c>
      <c r="I331" s="68">
        <v>4.9799999999999995</v>
      </c>
      <c r="J331" s="106">
        <v>11.559999999999999</v>
      </c>
      <c r="K331" s="105">
        <v>35.949999999999996</v>
      </c>
      <c r="L331" s="68">
        <v>6.3999999999999995</v>
      </c>
      <c r="M331" s="68">
        <v>3.6999999999999997</v>
      </c>
      <c r="N331" s="68">
        <v>25.85</v>
      </c>
      <c r="O331" s="104"/>
    </row>
    <row r="332" spans="2:15" x14ac:dyDescent="0.25">
      <c r="B332" s="104" t="s">
        <v>1053</v>
      </c>
      <c r="C332" s="105">
        <v>37.605901639344246</v>
      </c>
      <c r="D332" s="68">
        <v>21.380983606557383</v>
      </c>
      <c r="E332" s="68">
        <v>9.0655737704918025</v>
      </c>
      <c r="F332" s="106">
        <v>7.1593442622950851</v>
      </c>
      <c r="G332" s="105">
        <v>56.115737704918033</v>
      </c>
      <c r="H332" s="68">
        <v>13.135737704918036</v>
      </c>
      <c r="I332" s="68">
        <v>8.3000000000000007</v>
      </c>
      <c r="J332" s="106">
        <v>34.680000000000042</v>
      </c>
      <c r="K332" s="105">
        <v>49.01311475409836</v>
      </c>
      <c r="L332" s="68">
        <v>6.3999999999999941</v>
      </c>
      <c r="M332" s="68">
        <v>11.100000000000014</v>
      </c>
      <c r="N332" s="68">
        <v>31.513114754098364</v>
      </c>
      <c r="O332" s="104"/>
    </row>
    <row r="333" spans="2:15" x14ac:dyDescent="0.25">
      <c r="B333" s="104" t="s">
        <v>298</v>
      </c>
      <c r="C333" s="105">
        <v>41.902222222222214</v>
      </c>
      <c r="D333" s="68">
        <v>20.626666666666669</v>
      </c>
      <c r="E333" s="68">
        <v>9.8311111111111114</v>
      </c>
      <c r="F333" s="106">
        <v>11.444444444444446</v>
      </c>
      <c r="G333" s="105">
        <v>27.635555555555559</v>
      </c>
      <c r="H333" s="68">
        <v>6.1155555555555567</v>
      </c>
      <c r="I333" s="68">
        <v>9.9600000000000009</v>
      </c>
      <c r="J333" s="106">
        <v>11.559999999999999</v>
      </c>
      <c r="K333" s="105">
        <v>32.033333333333339</v>
      </c>
      <c r="L333" s="68">
        <v>6.3999999999999995</v>
      </c>
      <c r="M333" s="68">
        <v>3.6999999999999997</v>
      </c>
      <c r="N333" s="68">
        <v>21.933333333333334</v>
      </c>
      <c r="O333" s="104"/>
    </row>
    <row r="334" spans="2:15" x14ac:dyDescent="0.25">
      <c r="B334" s="104" t="s">
        <v>859</v>
      </c>
      <c r="C334" s="105">
        <v>51.940000000000005</v>
      </c>
      <c r="D334" s="68">
        <v>26.180000000000003</v>
      </c>
      <c r="E334" s="68">
        <v>23.700000000000003</v>
      </c>
      <c r="F334" s="106">
        <v>2.06</v>
      </c>
      <c r="G334" s="105">
        <v>61.379999999999995</v>
      </c>
      <c r="H334" s="68">
        <v>1.9200000000000004</v>
      </c>
      <c r="I334" s="68">
        <v>1.6600000000000001</v>
      </c>
      <c r="J334" s="106">
        <v>57.8</v>
      </c>
      <c r="K334" s="105">
        <v>50.300000000000004</v>
      </c>
      <c r="L334" s="68">
        <v>1.6</v>
      </c>
      <c r="M334" s="68">
        <v>11.1</v>
      </c>
      <c r="N334" s="68">
        <v>37.6</v>
      </c>
      <c r="O334" s="104"/>
    </row>
    <row r="335" spans="2:15" x14ac:dyDescent="0.25">
      <c r="B335" s="104" t="s">
        <v>591</v>
      </c>
      <c r="C335" s="105">
        <v>51.470612244897978</v>
      </c>
      <c r="D335" s="68">
        <v>42.742857142857105</v>
      </c>
      <c r="E335" s="68">
        <v>6.835918367346939</v>
      </c>
      <c r="F335" s="106">
        <v>1.8918367346938778</v>
      </c>
      <c r="G335" s="105">
        <v>66.65877551020408</v>
      </c>
      <c r="H335" s="68">
        <v>11.258775510204082</v>
      </c>
      <c r="I335" s="68">
        <v>14.939999999999987</v>
      </c>
      <c r="J335" s="106">
        <v>40.459999999999987</v>
      </c>
      <c r="K335" s="105">
        <v>45.289795918367346</v>
      </c>
      <c r="L335" s="68">
        <v>12.799999999999997</v>
      </c>
      <c r="M335" s="68">
        <v>11.10000000000001</v>
      </c>
      <c r="N335" s="68">
        <v>21.389795918367344</v>
      </c>
      <c r="O335" s="104"/>
    </row>
    <row r="336" spans="2:15" x14ac:dyDescent="0.25">
      <c r="B336" s="104" t="s">
        <v>796</v>
      </c>
      <c r="C336" s="105">
        <v>37.414999999999999</v>
      </c>
      <c r="D336" s="68">
        <v>27.845999999999993</v>
      </c>
      <c r="E336" s="68">
        <v>8.847999999999999</v>
      </c>
      <c r="F336" s="106">
        <v>0.72099999999999997</v>
      </c>
      <c r="G336" s="105">
        <v>82.227999999999994</v>
      </c>
      <c r="H336" s="68">
        <v>16.128</v>
      </c>
      <c r="I336" s="68">
        <v>8.3000000000000007</v>
      </c>
      <c r="J336" s="106">
        <v>57.8</v>
      </c>
      <c r="K336" s="105">
        <v>60.180000000000021</v>
      </c>
      <c r="L336" s="68">
        <v>9.5999999999999979</v>
      </c>
      <c r="M336" s="68">
        <v>11.099999999999998</v>
      </c>
      <c r="N336" s="68">
        <v>39.480000000000011</v>
      </c>
      <c r="O336" s="104"/>
    </row>
    <row r="337" spans="2:15" x14ac:dyDescent="0.25">
      <c r="B337" s="104" t="s">
        <v>791</v>
      </c>
      <c r="C337" s="105">
        <v>38.815555555555548</v>
      </c>
      <c r="D337" s="68">
        <v>25.12222222222222</v>
      </c>
      <c r="E337" s="68">
        <v>13.693333333333333</v>
      </c>
      <c r="F337" s="106">
        <v>0</v>
      </c>
      <c r="G337" s="105">
        <v>79.893333333333345</v>
      </c>
      <c r="H337" s="68">
        <v>18.773333333333333</v>
      </c>
      <c r="I337" s="68">
        <v>3.3200000000000012</v>
      </c>
      <c r="J337" s="106">
        <v>57.8</v>
      </c>
      <c r="K337" s="105">
        <v>60.877777777777801</v>
      </c>
      <c r="L337" s="68">
        <v>8</v>
      </c>
      <c r="M337" s="68">
        <v>11.099999999999998</v>
      </c>
      <c r="N337" s="68">
        <v>41.777777777777779</v>
      </c>
      <c r="O337" s="104"/>
    </row>
    <row r="338" spans="2:15" x14ac:dyDescent="0.25">
      <c r="B338" s="104" t="s">
        <v>804</v>
      </c>
      <c r="C338" s="105">
        <v>41.283750000000005</v>
      </c>
      <c r="D338" s="68">
        <v>31.23749999999999</v>
      </c>
      <c r="E338" s="68">
        <v>8.8875000000000011</v>
      </c>
      <c r="F338" s="106">
        <v>1.1587499999999999</v>
      </c>
      <c r="G338" s="105">
        <v>12.4</v>
      </c>
      <c r="H338" s="68">
        <v>4.96</v>
      </c>
      <c r="I338" s="68">
        <v>1.6600000000000004</v>
      </c>
      <c r="J338" s="106">
        <v>5.7800000000000011</v>
      </c>
      <c r="K338" s="105">
        <v>59.056250000000013</v>
      </c>
      <c r="L338" s="68">
        <v>16</v>
      </c>
      <c r="M338" s="68">
        <v>11.331249999999997</v>
      </c>
      <c r="N338" s="68">
        <v>31.725000000000009</v>
      </c>
      <c r="O338" s="104"/>
    </row>
    <row r="339" spans="2:15" x14ac:dyDescent="0.25">
      <c r="B339" s="104" t="s">
        <v>287</v>
      </c>
      <c r="C339" s="105">
        <v>53.125217391304361</v>
      </c>
      <c r="D339" s="68">
        <v>42.357101449275319</v>
      </c>
      <c r="E339" s="68">
        <v>5.6330434782608698</v>
      </c>
      <c r="F339" s="106">
        <v>5.1350724637681164</v>
      </c>
      <c r="G339" s="105">
        <v>51.268695652173932</v>
      </c>
      <c r="H339" s="68">
        <v>16.528695652173909</v>
      </c>
      <c r="I339" s="68">
        <v>11.620000000000013</v>
      </c>
      <c r="J339" s="106">
        <v>23.119999999999973</v>
      </c>
      <c r="K339" s="105">
        <v>60.599999999999994</v>
      </c>
      <c r="L339" s="68">
        <v>11.200000000000012</v>
      </c>
      <c r="M339" s="68">
        <v>25.900000000000027</v>
      </c>
      <c r="N339" s="68">
        <v>23.5</v>
      </c>
      <c r="O339" s="104"/>
    </row>
    <row r="340" spans="2:15" x14ac:dyDescent="0.25">
      <c r="B340" s="104" t="s">
        <v>574</v>
      </c>
      <c r="C340" s="105">
        <v>45.56750000000001</v>
      </c>
      <c r="D340" s="68">
        <v>33.766249999999985</v>
      </c>
      <c r="E340" s="68">
        <v>8.1962499999999991</v>
      </c>
      <c r="F340" s="106">
        <v>3.6049999999999991</v>
      </c>
      <c r="G340" s="105">
        <v>43.34</v>
      </c>
      <c r="H340" s="68">
        <v>3.6799999999999997</v>
      </c>
      <c r="I340" s="68">
        <v>4.9800000000000013</v>
      </c>
      <c r="J340" s="106">
        <v>34.680000000000007</v>
      </c>
      <c r="K340" s="105">
        <v>46.681250000000006</v>
      </c>
      <c r="L340" s="68">
        <v>14.399999999999991</v>
      </c>
      <c r="M340" s="68">
        <v>10.984375</v>
      </c>
      <c r="N340" s="68">
        <v>21.296875000000004</v>
      </c>
      <c r="O340" s="104"/>
    </row>
    <row r="341" spans="2:15" x14ac:dyDescent="0.25">
      <c r="B341" s="104" t="s">
        <v>898</v>
      </c>
      <c r="C341" s="105">
        <v>48.698507462686578</v>
      </c>
      <c r="D341" s="68">
        <v>38.577313432835801</v>
      </c>
      <c r="E341" s="68">
        <v>8.5838805970149252</v>
      </c>
      <c r="F341" s="106">
        <v>1.5373134328358209</v>
      </c>
      <c r="G341" s="105">
        <v>80.63641791044779</v>
      </c>
      <c r="H341" s="68">
        <v>12.87641791044776</v>
      </c>
      <c r="I341" s="68">
        <v>9.9600000000000133</v>
      </c>
      <c r="J341" s="106">
        <v>57.8</v>
      </c>
      <c r="K341" s="105">
        <v>50.877611940298507</v>
      </c>
      <c r="L341" s="68">
        <v>1.5999999999999981</v>
      </c>
      <c r="M341" s="68">
        <v>22.200000000000028</v>
      </c>
      <c r="N341" s="68">
        <v>27.077611940298517</v>
      </c>
      <c r="O341" s="104"/>
    </row>
    <row r="342" spans="2:15" x14ac:dyDescent="0.25">
      <c r="B342" s="104" t="s">
        <v>1091</v>
      </c>
      <c r="C342" s="105">
        <v>22.213684210526313</v>
      </c>
      <c r="D342" s="68">
        <v>9.7705263157894766</v>
      </c>
      <c r="E342" s="68">
        <v>8.6484210526315799</v>
      </c>
      <c r="F342" s="106">
        <v>3.7947368421052645</v>
      </c>
      <c r="G342" s="105">
        <v>62.853684210526318</v>
      </c>
      <c r="H342" s="68">
        <v>19.873684210526317</v>
      </c>
      <c r="I342" s="68">
        <v>8.3000000000000007</v>
      </c>
      <c r="J342" s="106">
        <v>34.679999999999993</v>
      </c>
      <c r="K342" s="105">
        <v>43.60526315789474</v>
      </c>
      <c r="L342" s="68">
        <v>4.7999999999999989</v>
      </c>
      <c r="M342" s="68">
        <v>11.099999999999998</v>
      </c>
      <c r="N342" s="68">
        <v>27.705263157894734</v>
      </c>
      <c r="O342" s="104"/>
    </row>
    <row r="343" spans="2:15" x14ac:dyDescent="0.25">
      <c r="B343" s="104" t="s">
        <v>1126</v>
      </c>
      <c r="C343" s="105">
        <v>40.60857142857143</v>
      </c>
      <c r="D343" s="68">
        <v>10.88</v>
      </c>
      <c r="E343" s="68">
        <v>13.542857142857146</v>
      </c>
      <c r="F343" s="106">
        <v>16.185714285714287</v>
      </c>
      <c r="G343" s="105">
        <v>81.23428571428569</v>
      </c>
      <c r="H343" s="68">
        <v>20.114285714285714</v>
      </c>
      <c r="I343" s="68">
        <v>3.32</v>
      </c>
      <c r="J343" s="106">
        <v>57.8</v>
      </c>
      <c r="K343" s="105">
        <v>61.557142857142857</v>
      </c>
      <c r="L343" s="68">
        <v>4.8</v>
      </c>
      <c r="M343" s="68">
        <v>11.1</v>
      </c>
      <c r="N343" s="68">
        <v>45.657142857142858</v>
      </c>
      <c r="O343" s="104"/>
    </row>
    <row r="344" spans="2:15" x14ac:dyDescent="0.25">
      <c r="B344" s="104" t="s">
        <v>657</v>
      </c>
      <c r="C344" s="105">
        <v>29.623448275862067</v>
      </c>
      <c r="D344" s="68">
        <v>17.726896551724135</v>
      </c>
      <c r="E344" s="68">
        <v>7.1372413793103462</v>
      </c>
      <c r="F344" s="106">
        <v>4.7593103448275835</v>
      </c>
      <c r="G344" s="105">
        <v>41.373103448275877</v>
      </c>
      <c r="H344" s="68">
        <v>9.9531034482758631</v>
      </c>
      <c r="I344" s="68">
        <v>8.3000000000000007</v>
      </c>
      <c r="J344" s="106">
        <v>23.11999999999998</v>
      </c>
      <c r="K344" s="105">
        <v>55.289655172413831</v>
      </c>
      <c r="L344" s="68">
        <v>6.399999999999995</v>
      </c>
      <c r="M344" s="68">
        <v>31.386206896551702</v>
      </c>
      <c r="N344" s="68">
        <v>17.503448275862088</v>
      </c>
      <c r="O344" s="104"/>
    </row>
    <row r="345" spans="2:15" x14ac:dyDescent="0.25">
      <c r="B345" s="104" t="s">
        <v>1155</v>
      </c>
      <c r="C345" s="105">
        <v>39.978378378378387</v>
      </c>
      <c r="D345" s="68">
        <v>23.15675675675676</v>
      </c>
      <c r="E345" s="68">
        <v>9.1383783783783787</v>
      </c>
      <c r="F345" s="106">
        <v>7.683243243243238</v>
      </c>
      <c r="G345" s="105">
        <v>45.194054054054043</v>
      </c>
      <c r="H345" s="68">
        <v>2.2140540540540541</v>
      </c>
      <c r="I345" s="68">
        <v>8.3000000000000007</v>
      </c>
      <c r="J345" s="106">
        <v>34.680000000000014</v>
      </c>
      <c r="K345" s="105">
        <v>42.016216216216222</v>
      </c>
      <c r="L345" s="68">
        <v>6.400000000000003</v>
      </c>
      <c r="M345" s="68">
        <v>11.100000000000005</v>
      </c>
      <c r="N345" s="68">
        <v>24.516216216216211</v>
      </c>
      <c r="O345" s="104"/>
    </row>
    <row r="346" spans="2:15" x14ac:dyDescent="0.25">
      <c r="B346" s="104" t="s">
        <v>1003</v>
      </c>
      <c r="C346" s="105">
        <v>41.608000000000011</v>
      </c>
      <c r="D346" s="68">
        <v>20.626666666666665</v>
      </c>
      <c r="E346" s="68">
        <v>14.114666666666666</v>
      </c>
      <c r="F346" s="106">
        <v>6.8666666666666671</v>
      </c>
      <c r="G346" s="105">
        <v>90.535999999999987</v>
      </c>
      <c r="H346" s="68">
        <v>19.456000000000003</v>
      </c>
      <c r="I346" s="68">
        <v>13.280000000000003</v>
      </c>
      <c r="J346" s="106">
        <v>57.8</v>
      </c>
      <c r="K346" s="105">
        <v>67.833333333333343</v>
      </c>
      <c r="L346" s="68">
        <v>16</v>
      </c>
      <c r="M346" s="68">
        <v>11.099999999999998</v>
      </c>
      <c r="N346" s="68">
        <v>40.733333333333334</v>
      </c>
      <c r="O346" s="104"/>
    </row>
    <row r="347" spans="2:15" x14ac:dyDescent="0.25">
      <c r="B347" s="104" t="s">
        <v>758</v>
      </c>
      <c r="C347" s="105">
        <v>42.508767123287654</v>
      </c>
      <c r="D347" s="68">
        <v>34.428493150684929</v>
      </c>
      <c r="E347" s="68">
        <v>4.8915068493150686</v>
      </c>
      <c r="F347" s="106">
        <v>3.1887671232876698</v>
      </c>
      <c r="G347" s="105">
        <v>75.69123287671232</v>
      </c>
      <c r="H347" s="68">
        <v>9.5912328767123309</v>
      </c>
      <c r="I347" s="68">
        <v>8.3000000000000007</v>
      </c>
      <c r="J347" s="106">
        <v>57.8</v>
      </c>
      <c r="K347" s="105">
        <v>31.74794520547945</v>
      </c>
      <c r="L347" s="68">
        <v>3.1999999999999957</v>
      </c>
      <c r="M347" s="68">
        <v>11.100000000000016</v>
      </c>
      <c r="N347" s="68">
        <v>17.447945205479449</v>
      </c>
      <c r="O347" s="104"/>
    </row>
    <row r="348" spans="2:15" x14ac:dyDescent="0.25">
      <c r="B348" s="104" t="s">
        <v>890</v>
      </c>
      <c r="C348" s="105">
        <v>42.267126436781595</v>
      </c>
      <c r="D348" s="68">
        <v>36.165057471264326</v>
      </c>
      <c r="E348" s="68">
        <v>6.1020689655172431</v>
      </c>
      <c r="F348" s="106">
        <v>0</v>
      </c>
      <c r="G348" s="105">
        <v>33.437701149425294</v>
      </c>
      <c r="H348" s="68">
        <v>7.7977011494252881</v>
      </c>
      <c r="I348" s="68">
        <v>8.3000000000000007</v>
      </c>
      <c r="J348" s="106">
        <v>17.340000000000028</v>
      </c>
      <c r="K348" s="105">
        <v>53.172413793103445</v>
      </c>
      <c r="L348" s="68">
        <v>4.8000000000000078</v>
      </c>
      <c r="M348" s="68">
        <v>19.308045977011503</v>
      </c>
      <c r="N348" s="68">
        <v>29.064367816091949</v>
      </c>
      <c r="O348" s="104"/>
    </row>
    <row r="349" spans="2:15" x14ac:dyDescent="0.25">
      <c r="B349" s="104" t="s">
        <v>912</v>
      </c>
      <c r="C349" s="105">
        <v>39.092682926829248</v>
      </c>
      <c r="D349" s="68">
        <v>27.515121951219527</v>
      </c>
      <c r="E349" s="68">
        <v>11.175609756097563</v>
      </c>
      <c r="F349" s="106">
        <v>0.40195121951219515</v>
      </c>
      <c r="G349" s="105">
        <v>43.508292682926836</v>
      </c>
      <c r="H349" s="68">
        <v>14.548292682926832</v>
      </c>
      <c r="I349" s="68">
        <v>11.619999999999992</v>
      </c>
      <c r="J349" s="106">
        <v>17.340000000000011</v>
      </c>
      <c r="K349" s="105">
        <v>60.512195121951223</v>
      </c>
      <c r="L349" s="68">
        <v>3.2000000000000011</v>
      </c>
      <c r="M349" s="68">
        <v>18.680487804878052</v>
      </c>
      <c r="N349" s="68">
        <v>38.631707317073172</v>
      </c>
      <c r="O349" s="104"/>
    </row>
    <row r="350" spans="2:15" x14ac:dyDescent="0.25">
      <c r="B350" s="104" t="s">
        <v>891</v>
      </c>
      <c r="C350" s="105">
        <v>41.322222222222223</v>
      </c>
      <c r="D350" s="68">
        <v>23.799999999999997</v>
      </c>
      <c r="E350" s="68">
        <v>10.884444444444442</v>
      </c>
      <c r="F350" s="106">
        <v>6.6377777777777789</v>
      </c>
      <c r="G350" s="105">
        <v>84.92</v>
      </c>
      <c r="H350" s="68">
        <v>20.480000000000004</v>
      </c>
      <c r="I350" s="68">
        <v>6.64</v>
      </c>
      <c r="J350" s="106">
        <v>57.8</v>
      </c>
      <c r="K350" s="105">
        <v>63.688888888888883</v>
      </c>
      <c r="L350" s="68">
        <v>11.200000000000001</v>
      </c>
      <c r="M350" s="68">
        <v>22.2</v>
      </c>
      <c r="N350" s="68">
        <v>30.288888888888884</v>
      </c>
      <c r="O350" s="104"/>
    </row>
    <row r="351" spans="2:15" x14ac:dyDescent="0.25">
      <c r="B351" s="104" t="s">
        <v>679</v>
      </c>
      <c r="C351" s="105">
        <v>49.398571428571429</v>
      </c>
      <c r="D351" s="68">
        <v>36.720000000000006</v>
      </c>
      <c r="E351" s="68">
        <v>11.060000000000002</v>
      </c>
      <c r="F351" s="106">
        <v>1.6185714285714283</v>
      </c>
      <c r="G351" s="105">
        <v>31.065714285714286</v>
      </c>
      <c r="H351" s="68">
        <v>8.6857142857142868</v>
      </c>
      <c r="I351" s="68">
        <v>16.600000000000001</v>
      </c>
      <c r="J351" s="106">
        <v>5.78</v>
      </c>
      <c r="K351" s="105">
        <v>55.428571428571438</v>
      </c>
      <c r="L351" s="68">
        <v>14.400000000000004</v>
      </c>
      <c r="M351" s="68">
        <v>12.157142857142853</v>
      </c>
      <c r="N351" s="68">
        <v>28.871428571428567</v>
      </c>
      <c r="O351" s="104"/>
    </row>
    <row r="352" spans="2:15" x14ac:dyDescent="0.25">
      <c r="B352" s="104" t="s">
        <v>373</v>
      </c>
      <c r="C352" s="105">
        <v>36.335000000000008</v>
      </c>
      <c r="D352" s="68">
        <v>26.180000000000007</v>
      </c>
      <c r="E352" s="68">
        <v>5.0785714285714292</v>
      </c>
      <c r="F352" s="106">
        <v>5.0764285714285711</v>
      </c>
      <c r="G352" s="105">
        <v>34.437142857142867</v>
      </c>
      <c r="H352" s="68">
        <v>3.0171428571428573</v>
      </c>
      <c r="I352" s="68">
        <v>8.3000000000000007</v>
      </c>
      <c r="J352" s="106">
        <v>23.120000000000008</v>
      </c>
      <c r="K352" s="105">
        <v>27.985714285714291</v>
      </c>
      <c r="L352" s="68">
        <v>4.7999999999999989</v>
      </c>
      <c r="M352" s="68">
        <v>11.099999999999998</v>
      </c>
      <c r="N352" s="68">
        <v>12.085714285714282</v>
      </c>
      <c r="O352" s="104"/>
    </row>
    <row r="353" spans="2:15" x14ac:dyDescent="0.25">
      <c r="B353" s="104" t="s">
        <v>1046</v>
      </c>
      <c r="C353" s="105">
        <v>46.663333333333327</v>
      </c>
      <c r="D353" s="68">
        <v>25.783333333333331</v>
      </c>
      <c r="E353" s="68">
        <v>12.639999999999999</v>
      </c>
      <c r="F353" s="106">
        <v>8.2399999999999984</v>
      </c>
      <c r="G353" s="105">
        <v>22.626666666666665</v>
      </c>
      <c r="H353" s="68">
        <v>3.6266666666666674</v>
      </c>
      <c r="I353" s="68">
        <v>1.66</v>
      </c>
      <c r="J353" s="106">
        <v>17.339999999999996</v>
      </c>
      <c r="K353" s="105">
        <v>67.725000000000009</v>
      </c>
      <c r="L353" s="68">
        <v>12.799999999999999</v>
      </c>
      <c r="M353" s="68">
        <v>18.5</v>
      </c>
      <c r="N353" s="68">
        <v>36.424999999999997</v>
      </c>
      <c r="O353" s="104"/>
    </row>
    <row r="354" spans="2:15" x14ac:dyDescent="0.25">
      <c r="B354" s="104" t="s">
        <v>713</v>
      </c>
      <c r="C354" s="105">
        <v>47.84285714285712</v>
      </c>
      <c r="D354" s="68">
        <v>42.726666666666645</v>
      </c>
      <c r="E354" s="68">
        <v>5.1161904761904768</v>
      </c>
      <c r="F354" s="106">
        <v>0</v>
      </c>
      <c r="G354" s="105">
        <v>50.50952380952382</v>
      </c>
      <c r="H354" s="68">
        <v>10.849523809523809</v>
      </c>
      <c r="I354" s="68">
        <v>4.980000000000004</v>
      </c>
      <c r="J354" s="106">
        <v>34.680000000000021</v>
      </c>
      <c r="K354" s="105">
        <v>48.295238095238098</v>
      </c>
      <c r="L354" s="68">
        <v>12.800000000000002</v>
      </c>
      <c r="M354" s="68">
        <v>11.100000000000009</v>
      </c>
      <c r="N354" s="68">
        <v>24.395238095238092</v>
      </c>
      <c r="O354" s="104"/>
    </row>
    <row r="355" spans="2:15" x14ac:dyDescent="0.25">
      <c r="B355" s="104" t="s">
        <v>716</v>
      </c>
      <c r="C355" s="105">
        <v>43.720000000000006</v>
      </c>
      <c r="D355" s="68">
        <v>18.445</v>
      </c>
      <c r="E355" s="68">
        <v>13.429999999999998</v>
      </c>
      <c r="F355" s="106">
        <v>11.844999999999997</v>
      </c>
      <c r="G355" s="105">
        <v>51.879999999999995</v>
      </c>
      <c r="H355" s="68">
        <v>10.56</v>
      </c>
      <c r="I355" s="68">
        <v>6.6400000000000015</v>
      </c>
      <c r="J355" s="106">
        <v>34.679999999999993</v>
      </c>
      <c r="K355" s="105">
        <v>70.900000000000006</v>
      </c>
      <c r="L355" s="68">
        <v>4.7999999999999989</v>
      </c>
      <c r="M355" s="68">
        <v>24.974999999999994</v>
      </c>
      <c r="N355" s="68">
        <v>41.125</v>
      </c>
      <c r="O355" s="104"/>
    </row>
    <row r="356" spans="2:15" x14ac:dyDescent="0.25">
      <c r="B356" s="104" t="s">
        <v>1069</v>
      </c>
      <c r="C356" s="105">
        <v>16.95571428571429</v>
      </c>
      <c r="D356" s="68">
        <v>8.8400000000000016</v>
      </c>
      <c r="E356" s="68">
        <v>7.6742857142857153</v>
      </c>
      <c r="F356" s="106">
        <v>0.44142857142857156</v>
      </c>
      <c r="G356" s="105">
        <v>88.894285714285715</v>
      </c>
      <c r="H356" s="68">
        <v>19.474285714285717</v>
      </c>
      <c r="I356" s="68">
        <v>11.620000000000001</v>
      </c>
      <c r="J356" s="106">
        <v>57.8</v>
      </c>
      <c r="K356" s="105">
        <v>50.100000000000016</v>
      </c>
      <c r="L356" s="68">
        <v>9.5999999999999979</v>
      </c>
      <c r="M356" s="68">
        <v>11.628571428571425</v>
      </c>
      <c r="N356" s="68">
        <v>28.871428571428577</v>
      </c>
      <c r="O356" s="104"/>
    </row>
    <row r="357" spans="2:15" x14ac:dyDescent="0.25">
      <c r="B357" s="104" t="s">
        <v>843</v>
      </c>
      <c r="C357" s="105">
        <v>40.537192982456141</v>
      </c>
      <c r="D357" s="68">
        <v>15.53263157894737</v>
      </c>
      <c r="E357" s="68">
        <v>17.740350877192981</v>
      </c>
      <c r="F357" s="106">
        <v>7.2642105263157939</v>
      </c>
      <c r="G357" s="105">
        <v>88.659649122806997</v>
      </c>
      <c r="H357" s="68">
        <v>14.259649122807017</v>
      </c>
      <c r="I357" s="68">
        <v>16.600000000000001</v>
      </c>
      <c r="J357" s="106">
        <v>57.8</v>
      </c>
      <c r="K357" s="105">
        <v>82.821052631578993</v>
      </c>
      <c r="L357" s="68">
        <v>4.8000000000000052</v>
      </c>
      <c r="M357" s="68">
        <v>36.545614035087716</v>
      </c>
      <c r="N357" s="68">
        <v>41.475438596491216</v>
      </c>
      <c r="O357" s="104"/>
    </row>
    <row r="358" spans="2:15" x14ac:dyDescent="0.25">
      <c r="B358" s="104" t="s">
        <v>219</v>
      </c>
      <c r="C358" s="105">
        <v>54.988888888888887</v>
      </c>
      <c r="D358" s="68">
        <v>42.945777777777778</v>
      </c>
      <c r="E358" s="68">
        <v>8.4266666666666659</v>
      </c>
      <c r="F358" s="106">
        <v>3.6164444444444457</v>
      </c>
      <c r="G358" s="105">
        <v>19.945333333333341</v>
      </c>
      <c r="H358" s="68">
        <v>8.5333333333333358E-2</v>
      </c>
      <c r="I358" s="68">
        <v>8.3000000000000007</v>
      </c>
      <c r="J358" s="106">
        <v>11.56</v>
      </c>
      <c r="K358" s="105">
        <v>53.251111111111115</v>
      </c>
      <c r="L358" s="68">
        <v>14.399999999999988</v>
      </c>
      <c r="M358" s="68">
        <v>25.899999999999981</v>
      </c>
      <c r="N358" s="68">
        <v>12.951111111111103</v>
      </c>
      <c r="O358" s="104"/>
    </row>
    <row r="359" spans="2:15" x14ac:dyDescent="0.25">
      <c r="B359" s="104" t="s">
        <v>584</v>
      </c>
      <c r="C359" s="105">
        <v>59.975555555555566</v>
      </c>
      <c r="D359" s="68">
        <v>46.542222222222229</v>
      </c>
      <c r="E359" s="68">
        <v>12.28888888888889</v>
      </c>
      <c r="F359" s="106">
        <v>1.1444444444444444</v>
      </c>
      <c r="G359" s="105">
        <v>40.004444444444452</v>
      </c>
      <c r="H359" s="68">
        <v>0.28444444444444444</v>
      </c>
      <c r="I359" s="68">
        <v>16.600000000000001</v>
      </c>
      <c r="J359" s="106">
        <v>23.119999999999997</v>
      </c>
      <c r="K359" s="105">
        <v>64.177777777777777</v>
      </c>
      <c r="L359" s="68">
        <v>16</v>
      </c>
      <c r="M359" s="68">
        <v>11.1</v>
      </c>
      <c r="N359" s="68">
        <v>37.077777777777776</v>
      </c>
      <c r="O359" s="104"/>
    </row>
    <row r="360" spans="2:15" x14ac:dyDescent="0.25">
      <c r="B360" s="104" t="s">
        <v>386</v>
      </c>
      <c r="C360" s="105">
        <v>31.700000000000003</v>
      </c>
      <c r="D360" s="68">
        <v>4.76</v>
      </c>
      <c r="E360" s="68">
        <v>13.035</v>
      </c>
      <c r="F360" s="106">
        <v>13.905000000000001</v>
      </c>
      <c r="G360" s="105">
        <v>53.720000000000006</v>
      </c>
      <c r="H360" s="68">
        <v>20.640000000000004</v>
      </c>
      <c r="I360" s="68">
        <v>9.9600000000000009</v>
      </c>
      <c r="J360" s="106">
        <v>23.119999999999997</v>
      </c>
      <c r="K360" s="105">
        <v>51.662500000000009</v>
      </c>
      <c r="L360" s="68">
        <v>9.6</v>
      </c>
      <c r="M360" s="68">
        <v>7.3999999999999995</v>
      </c>
      <c r="N360" s="68">
        <v>34.662499999999994</v>
      </c>
      <c r="O360" s="104"/>
    </row>
    <row r="361" spans="2:15" x14ac:dyDescent="0.25">
      <c r="B361" s="104" t="s">
        <v>296</v>
      </c>
      <c r="C361" s="105">
        <v>42.851428571428571</v>
      </c>
      <c r="D361" s="68">
        <v>17.68</v>
      </c>
      <c r="E361" s="68">
        <v>15.950476190476195</v>
      </c>
      <c r="F361" s="106">
        <v>9.2209523809523795</v>
      </c>
      <c r="G361" s="105">
        <v>41.695238095238089</v>
      </c>
      <c r="H361" s="68">
        <v>20.1752380952381</v>
      </c>
      <c r="I361" s="68">
        <v>9.9599999999999991</v>
      </c>
      <c r="J361" s="106">
        <v>11.560000000000002</v>
      </c>
      <c r="K361" s="105">
        <v>60.600000000000009</v>
      </c>
      <c r="L361" s="68">
        <v>8</v>
      </c>
      <c r="M361" s="68">
        <v>10.747619047619045</v>
      </c>
      <c r="N361" s="68">
        <v>41.852380952380962</v>
      </c>
      <c r="O361" s="104"/>
    </row>
    <row r="362" spans="2:15" x14ac:dyDescent="0.25">
      <c r="B362" s="104" t="s">
        <v>1078</v>
      </c>
      <c r="C362" s="105">
        <v>22.297037037037036</v>
      </c>
      <c r="D362" s="68">
        <v>4.7600000000000016</v>
      </c>
      <c r="E362" s="68">
        <v>9.8311111111111114</v>
      </c>
      <c r="F362" s="106">
        <v>7.7059259259259258</v>
      </c>
      <c r="G362" s="105">
        <v>87.339259259259251</v>
      </c>
      <c r="H362" s="68">
        <v>19.57925925925926</v>
      </c>
      <c r="I362" s="68">
        <v>9.9599999999999991</v>
      </c>
      <c r="J362" s="106">
        <v>57.8</v>
      </c>
      <c r="K362" s="105">
        <v>59.30370370370369</v>
      </c>
      <c r="L362" s="68">
        <v>16</v>
      </c>
      <c r="M362" s="68">
        <v>11.099999999999998</v>
      </c>
      <c r="N362" s="68">
        <v>32.203703703703702</v>
      </c>
      <c r="O362" s="104"/>
    </row>
    <row r="363" spans="2:15" x14ac:dyDescent="0.25">
      <c r="B363" s="104" t="s">
        <v>718</v>
      </c>
      <c r="C363" s="105">
        <v>47.128571428571441</v>
      </c>
      <c r="D363" s="68">
        <v>42.840000000000011</v>
      </c>
      <c r="E363" s="68">
        <v>4.2885714285714283</v>
      </c>
      <c r="F363" s="106">
        <v>0</v>
      </c>
      <c r="G363" s="105">
        <v>48.148571428571429</v>
      </c>
      <c r="H363" s="68">
        <v>10.148571428571429</v>
      </c>
      <c r="I363" s="68">
        <v>3.3200000000000003</v>
      </c>
      <c r="J363" s="106">
        <v>34.679999999999993</v>
      </c>
      <c r="K363" s="105">
        <v>53.857142857142868</v>
      </c>
      <c r="L363" s="68">
        <v>11.2</v>
      </c>
      <c r="M363" s="68">
        <v>11.099999999999998</v>
      </c>
      <c r="N363" s="68">
        <v>31.55714285714286</v>
      </c>
      <c r="O363" s="104"/>
    </row>
    <row r="364" spans="2:15" x14ac:dyDescent="0.25">
      <c r="B364" s="104" t="s">
        <v>802</v>
      </c>
      <c r="C364" s="105">
        <v>48.892727272727278</v>
      </c>
      <c r="D364" s="68">
        <v>24.665454545454541</v>
      </c>
      <c r="E364" s="68">
        <v>15.8</v>
      </c>
      <c r="F364" s="106">
        <v>8.4272727272727277</v>
      </c>
      <c r="G364" s="105">
        <v>67.14</v>
      </c>
      <c r="H364" s="68">
        <v>7.68</v>
      </c>
      <c r="I364" s="68">
        <v>1.66</v>
      </c>
      <c r="J364" s="106">
        <v>57.8</v>
      </c>
      <c r="K364" s="105">
        <v>49.872727272727275</v>
      </c>
      <c r="L364" s="68">
        <v>1.5999999999999999</v>
      </c>
      <c r="M364" s="68">
        <v>11.099999999999998</v>
      </c>
      <c r="N364" s="68">
        <v>37.172727272727279</v>
      </c>
      <c r="O364" s="104"/>
    </row>
    <row r="365" spans="2:15" x14ac:dyDescent="0.25">
      <c r="B365" s="104" t="s">
        <v>831</v>
      </c>
      <c r="C365" s="105">
        <v>32.506666666666668</v>
      </c>
      <c r="D365" s="68">
        <v>14.28</v>
      </c>
      <c r="E365" s="68">
        <v>16.853333333333335</v>
      </c>
      <c r="F365" s="106">
        <v>1.3733333333333335</v>
      </c>
      <c r="G365" s="105">
        <v>61.373333333333335</v>
      </c>
      <c r="H365" s="68">
        <v>20.053333333333335</v>
      </c>
      <c r="I365" s="68">
        <v>6.6400000000000015</v>
      </c>
      <c r="J365" s="106">
        <v>34.68</v>
      </c>
      <c r="K365" s="105">
        <v>65.266666666666666</v>
      </c>
      <c r="L365" s="68">
        <v>4.8</v>
      </c>
      <c r="M365" s="68">
        <v>19.733333333333334</v>
      </c>
      <c r="N365" s="68">
        <v>40.733333333333334</v>
      </c>
      <c r="O365" s="104"/>
    </row>
    <row r="366" spans="2:15" x14ac:dyDescent="0.25">
      <c r="B366" s="104" t="s">
        <v>275</v>
      </c>
      <c r="C366" s="105">
        <v>60.493636363636362</v>
      </c>
      <c r="D366" s="68">
        <v>47.491818181818182</v>
      </c>
      <c r="E366" s="68">
        <v>4.6681818181818189</v>
      </c>
      <c r="F366" s="106">
        <v>8.3336363636363604</v>
      </c>
      <c r="G366" s="105">
        <v>30.019999999999992</v>
      </c>
      <c r="H366" s="68">
        <v>3.5199999999999996</v>
      </c>
      <c r="I366" s="68">
        <v>14.939999999999989</v>
      </c>
      <c r="J366" s="106">
        <v>11.56</v>
      </c>
      <c r="K366" s="105">
        <v>61.877272727272732</v>
      </c>
      <c r="L366" s="68">
        <v>14.399999999999988</v>
      </c>
      <c r="M366" s="68">
        <v>25.899999999999981</v>
      </c>
      <c r="N366" s="68">
        <v>21.577272727272742</v>
      </c>
      <c r="O366" s="104"/>
    </row>
    <row r="367" spans="2:15" x14ac:dyDescent="0.25">
      <c r="B367" s="104" t="s">
        <v>204</v>
      </c>
      <c r="C367" s="105">
        <v>46.833846153846146</v>
      </c>
      <c r="D367" s="68">
        <v>10.252307692307692</v>
      </c>
      <c r="E367" s="68">
        <v>20.418461538461536</v>
      </c>
      <c r="F367" s="106">
        <v>16.163076923076925</v>
      </c>
      <c r="G367" s="105">
        <v>45.432307692307702</v>
      </c>
      <c r="H367" s="68">
        <v>22.252307692307696</v>
      </c>
      <c r="I367" s="68">
        <v>11.620000000000001</v>
      </c>
      <c r="J367" s="106">
        <v>11.56</v>
      </c>
      <c r="K367" s="105">
        <v>71.91538461538461</v>
      </c>
      <c r="L367" s="68">
        <v>4.7999999999999989</v>
      </c>
      <c r="M367" s="68">
        <v>25.9</v>
      </c>
      <c r="N367" s="68">
        <v>41.215384615384629</v>
      </c>
      <c r="O367" s="104"/>
    </row>
    <row r="368" spans="2:15" x14ac:dyDescent="0.25">
      <c r="B368" s="104" t="s">
        <v>640</v>
      </c>
      <c r="C368" s="105">
        <v>42.945714285714288</v>
      </c>
      <c r="D368" s="68">
        <v>22.44</v>
      </c>
      <c r="E368" s="68">
        <v>9.0285714285714285</v>
      </c>
      <c r="F368" s="106">
        <v>11.477142857142859</v>
      </c>
      <c r="G368" s="105">
        <v>55.214285714285715</v>
      </c>
      <c r="H368" s="68">
        <v>7.3142857142857141</v>
      </c>
      <c r="I368" s="68">
        <v>1.66</v>
      </c>
      <c r="J368" s="106">
        <v>46.239999999999995</v>
      </c>
      <c r="K368" s="105">
        <v>58.4</v>
      </c>
      <c r="L368" s="68">
        <v>14.400000000000002</v>
      </c>
      <c r="M368" s="68">
        <v>11.1</v>
      </c>
      <c r="N368" s="68">
        <v>32.9</v>
      </c>
      <c r="O368" s="104"/>
    </row>
    <row r="369" spans="2:15" x14ac:dyDescent="0.25">
      <c r="B369" s="104" t="s">
        <v>774</v>
      </c>
      <c r="C369" s="105">
        <v>53.292727272727276</v>
      </c>
      <c r="D369" s="68">
        <v>41.541818181818194</v>
      </c>
      <c r="E369" s="68">
        <v>6.32</v>
      </c>
      <c r="F369" s="106">
        <v>5.4309090909090934</v>
      </c>
      <c r="G369" s="105">
        <v>7.5563636363636357</v>
      </c>
      <c r="H369" s="68">
        <v>0.11636363636363639</v>
      </c>
      <c r="I369" s="68">
        <v>1.66</v>
      </c>
      <c r="J369" s="106">
        <v>5.7799999999999994</v>
      </c>
      <c r="K369" s="105">
        <v>45.045454545454547</v>
      </c>
      <c r="L369" s="68">
        <v>16</v>
      </c>
      <c r="M369" s="68">
        <v>11.099999999999998</v>
      </c>
      <c r="N369" s="68">
        <v>17.945454545454545</v>
      </c>
      <c r="O369" s="104"/>
    </row>
    <row r="370" spans="2:15" x14ac:dyDescent="0.25">
      <c r="B370" s="104" t="s">
        <v>835</v>
      </c>
      <c r="C370" s="105">
        <v>41.620000000000005</v>
      </c>
      <c r="D370" s="68">
        <v>14.28</v>
      </c>
      <c r="E370" s="68">
        <v>25.280000000000005</v>
      </c>
      <c r="F370" s="106">
        <v>2.0600000000000005</v>
      </c>
      <c r="G370" s="105">
        <v>76.053333333333327</v>
      </c>
      <c r="H370" s="68">
        <v>14.933333333333335</v>
      </c>
      <c r="I370" s="68">
        <v>3.3200000000000007</v>
      </c>
      <c r="J370" s="106">
        <v>57.8</v>
      </c>
      <c r="K370" s="105">
        <v>62.933333333333337</v>
      </c>
      <c r="L370" s="68">
        <v>6.4000000000000012</v>
      </c>
      <c r="M370" s="68">
        <v>11.1</v>
      </c>
      <c r="N370" s="68">
        <v>45.433333333333337</v>
      </c>
      <c r="O370" s="104"/>
    </row>
    <row r="371" spans="2:15" x14ac:dyDescent="0.25">
      <c r="B371" s="104" t="s">
        <v>1123</v>
      </c>
      <c r="C371" s="105">
        <v>28.700833333333339</v>
      </c>
      <c r="D371" s="68">
        <v>11.701666666666668</v>
      </c>
      <c r="E371" s="68">
        <v>9.875</v>
      </c>
      <c r="F371" s="106">
        <v>7.1241666666666683</v>
      </c>
      <c r="G371" s="105">
        <v>73.820000000000007</v>
      </c>
      <c r="H371" s="68">
        <v>11.040000000000004</v>
      </c>
      <c r="I371" s="68">
        <v>4.9799999999999986</v>
      </c>
      <c r="J371" s="106">
        <v>57.8</v>
      </c>
      <c r="K371" s="105">
        <v>69.487500000000011</v>
      </c>
      <c r="L371" s="68">
        <v>6.4000000000000021</v>
      </c>
      <c r="M371" s="68">
        <v>29.600000000000009</v>
      </c>
      <c r="N371" s="68">
        <v>33.487499999999997</v>
      </c>
      <c r="O371" s="104"/>
    </row>
    <row r="372" spans="2:15" x14ac:dyDescent="0.25">
      <c r="B372" s="104" t="s">
        <v>698</v>
      </c>
      <c r="C372" s="105">
        <v>41.569333333333333</v>
      </c>
      <c r="D372" s="68">
        <v>31.733333333333334</v>
      </c>
      <c r="E372" s="68">
        <v>6.952</v>
      </c>
      <c r="F372" s="106">
        <v>2.8840000000000012</v>
      </c>
      <c r="G372" s="105">
        <v>52.071999999999996</v>
      </c>
      <c r="H372" s="68">
        <v>10.752000000000001</v>
      </c>
      <c r="I372" s="68">
        <v>6.6400000000000015</v>
      </c>
      <c r="J372" s="106">
        <v>34.679999999999993</v>
      </c>
      <c r="K372" s="105">
        <v>56.8</v>
      </c>
      <c r="L372" s="68">
        <v>12.800000000000002</v>
      </c>
      <c r="M372" s="68">
        <v>11.099999999999998</v>
      </c>
      <c r="N372" s="68">
        <v>32.899999999999991</v>
      </c>
      <c r="O372" s="104"/>
    </row>
    <row r="373" spans="2:15" x14ac:dyDescent="0.25">
      <c r="B373" s="104" t="s">
        <v>1139</v>
      </c>
      <c r="C373" s="105">
        <v>37.770000000000003</v>
      </c>
      <c r="D373" s="68">
        <v>27.539999999999992</v>
      </c>
      <c r="E373" s="68">
        <v>8.4642857142857153</v>
      </c>
      <c r="F373" s="106">
        <v>1.7657142857142865</v>
      </c>
      <c r="G373" s="105">
        <v>74.754285714285714</v>
      </c>
      <c r="H373" s="68">
        <v>6.9942857142857138</v>
      </c>
      <c r="I373" s="68">
        <v>9.9599999999999991</v>
      </c>
      <c r="J373" s="106">
        <v>57.8</v>
      </c>
      <c r="K373" s="105">
        <v>50.367857142857154</v>
      </c>
      <c r="L373" s="68">
        <v>8</v>
      </c>
      <c r="M373" s="68">
        <v>28.939285714285727</v>
      </c>
      <c r="N373" s="68">
        <v>13.428571428571427</v>
      </c>
      <c r="O373" s="104"/>
    </row>
    <row r="374" spans="2:15" x14ac:dyDescent="0.25">
      <c r="B374" s="104" t="s">
        <v>1287</v>
      </c>
      <c r="C374" s="105">
        <v>24.134230769230747</v>
      </c>
      <c r="D374" s="68">
        <v>20.046923076923076</v>
      </c>
      <c r="E374" s="68">
        <v>3.8892307692307693</v>
      </c>
      <c r="F374" s="106">
        <v>0.19807692307692309</v>
      </c>
      <c r="G374" s="105">
        <v>46.407692307692294</v>
      </c>
      <c r="H374" s="68">
        <v>10.067692307692308</v>
      </c>
      <c r="I374" s="68">
        <v>1.6599999999999993</v>
      </c>
      <c r="J374" s="106">
        <v>34.680000000000035</v>
      </c>
      <c r="K374" s="105">
        <v>42.519230769230788</v>
      </c>
      <c r="L374" s="68">
        <v>12.799999999999994</v>
      </c>
      <c r="M374" s="68">
        <v>11.100000000000012</v>
      </c>
      <c r="N374" s="68">
        <v>18.619230769230771</v>
      </c>
      <c r="O374" s="104"/>
    </row>
    <row r="375" spans="2:15" x14ac:dyDescent="0.25">
      <c r="B375" s="104" t="s">
        <v>877</v>
      </c>
      <c r="C375" s="105">
        <v>51.357272727272722</v>
      </c>
      <c r="D375" s="68">
        <v>42.190909090909095</v>
      </c>
      <c r="E375" s="68">
        <v>5.8890909090909087</v>
      </c>
      <c r="F375" s="106">
        <v>3.2772727272727287</v>
      </c>
      <c r="G375" s="105">
        <v>73.194545454545448</v>
      </c>
      <c r="H375" s="68">
        <v>10.414545454545456</v>
      </c>
      <c r="I375" s="68">
        <v>4.9799999999999986</v>
      </c>
      <c r="J375" s="106">
        <v>57.8</v>
      </c>
      <c r="K375" s="105">
        <v>54.77727272727271</v>
      </c>
      <c r="L375" s="68">
        <v>1.6000000000000005</v>
      </c>
      <c r="M375" s="68">
        <v>22.199999999999992</v>
      </c>
      <c r="N375" s="68">
        <v>30.97727272727273</v>
      </c>
      <c r="O375" s="104"/>
    </row>
    <row r="376" spans="2:15" x14ac:dyDescent="0.25">
      <c r="B376" s="104" t="s">
        <v>598</v>
      </c>
      <c r="C376" s="105">
        <v>57.573333333333331</v>
      </c>
      <c r="D376" s="68">
        <v>25.386666666666667</v>
      </c>
      <c r="E376" s="68">
        <v>11.586666666666668</v>
      </c>
      <c r="F376" s="106">
        <v>20.6</v>
      </c>
      <c r="G376" s="105">
        <v>50.886666666666663</v>
      </c>
      <c r="H376" s="68">
        <v>2.9866666666666664</v>
      </c>
      <c r="I376" s="68">
        <v>1.6600000000000004</v>
      </c>
      <c r="J376" s="106">
        <v>46.240000000000009</v>
      </c>
      <c r="K376" s="105">
        <v>47.433333333333337</v>
      </c>
      <c r="L376" s="68">
        <v>14.4</v>
      </c>
      <c r="M376" s="68">
        <v>11.1</v>
      </c>
      <c r="N376" s="68">
        <v>21.93333333333333</v>
      </c>
      <c r="O376" s="104"/>
    </row>
    <row r="377" spans="2:15" x14ac:dyDescent="0.25">
      <c r="B377" s="104" t="s">
        <v>330</v>
      </c>
      <c r="C377" s="105">
        <v>55.575000000000017</v>
      </c>
      <c r="D377" s="68">
        <v>34.80749999999999</v>
      </c>
      <c r="E377" s="68">
        <v>10.467499999999999</v>
      </c>
      <c r="F377" s="106">
        <v>10.3</v>
      </c>
      <c r="G377" s="105">
        <v>65.579999999999984</v>
      </c>
      <c r="H377" s="68">
        <v>11.84</v>
      </c>
      <c r="I377" s="68">
        <v>13.280000000000003</v>
      </c>
      <c r="J377" s="106">
        <v>40.459999999999987</v>
      </c>
      <c r="K377" s="105">
        <v>59.15</v>
      </c>
      <c r="L377" s="68">
        <v>12.800000000000002</v>
      </c>
      <c r="M377" s="68">
        <v>11.099999999999998</v>
      </c>
      <c r="N377" s="68">
        <v>35.250000000000007</v>
      </c>
      <c r="O377" s="104"/>
    </row>
    <row r="378" spans="2:15" x14ac:dyDescent="0.25">
      <c r="B378" s="104" t="s">
        <v>1288</v>
      </c>
      <c r="C378" s="105">
        <v>29.947619047619046</v>
      </c>
      <c r="D378" s="68">
        <v>16.773333333333344</v>
      </c>
      <c r="E378" s="68">
        <v>7.9752380952380921</v>
      </c>
      <c r="F378" s="106">
        <v>5.1990476190476169</v>
      </c>
      <c r="G378" s="105">
        <v>55.719047619047615</v>
      </c>
      <c r="H378" s="68">
        <v>12.739047619047618</v>
      </c>
      <c r="I378" s="68">
        <v>8.3000000000000007</v>
      </c>
      <c r="J378" s="106">
        <v>34.680000000000021</v>
      </c>
      <c r="K378" s="105">
        <v>36.971428571428582</v>
      </c>
      <c r="L378" s="68">
        <v>6.4000000000000012</v>
      </c>
      <c r="M378" s="68">
        <v>11.100000000000009</v>
      </c>
      <c r="N378" s="68">
        <v>19.471428571428582</v>
      </c>
      <c r="O378" s="104"/>
    </row>
    <row r="379" spans="2:15" x14ac:dyDescent="0.25">
      <c r="B379" s="104" t="s">
        <v>1023</v>
      </c>
      <c r="C379" s="105">
        <v>37.342264150943365</v>
      </c>
      <c r="D379" s="68">
        <v>29.547924528301891</v>
      </c>
      <c r="E379" s="68">
        <v>6.2007547169811321</v>
      </c>
      <c r="F379" s="106">
        <v>1.5935849056603779</v>
      </c>
      <c r="G379" s="105">
        <v>28.967924528301889</v>
      </c>
      <c r="H379" s="68">
        <v>8.3079245283018874</v>
      </c>
      <c r="I379" s="68">
        <v>3.3199999999999985</v>
      </c>
      <c r="J379" s="106">
        <v>17.340000000000018</v>
      </c>
      <c r="K379" s="105">
        <v>44.054716981132074</v>
      </c>
      <c r="L379" s="68">
        <v>4.8000000000000052</v>
      </c>
      <c r="M379" s="68">
        <v>13.89245283018869</v>
      </c>
      <c r="N379" s="68">
        <v>25.3622641509434</v>
      </c>
      <c r="O379" s="104"/>
    </row>
    <row r="380" spans="2:15" x14ac:dyDescent="0.25">
      <c r="B380" s="104" t="s">
        <v>467</v>
      </c>
      <c r="C380" s="105">
        <v>56.073333333333331</v>
      </c>
      <c r="D380" s="68">
        <v>35.700000000000003</v>
      </c>
      <c r="E380" s="68">
        <v>5.2666666666666666</v>
      </c>
      <c r="F380" s="106">
        <v>15.106666666666669</v>
      </c>
      <c r="G380" s="105">
        <v>45.319999999999993</v>
      </c>
      <c r="H380" s="68">
        <v>3.2</v>
      </c>
      <c r="I380" s="68">
        <v>1.66</v>
      </c>
      <c r="J380" s="106">
        <v>40.46</v>
      </c>
      <c r="K380" s="105">
        <v>37.183333333333337</v>
      </c>
      <c r="L380" s="68">
        <v>11.200000000000001</v>
      </c>
      <c r="M380" s="68">
        <v>11.1</v>
      </c>
      <c r="N380" s="68">
        <v>14.883333333333333</v>
      </c>
      <c r="O380" s="104"/>
    </row>
    <row r="381" spans="2:15" x14ac:dyDescent="0.25">
      <c r="B381" s="104" t="s">
        <v>1096</v>
      </c>
      <c r="C381" s="105">
        <v>33.304444444444442</v>
      </c>
      <c r="D381" s="68">
        <v>12.164444444444447</v>
      </c>
      <c r="E381" s="68">
        <v>14.044444444444444</v>
      </c>
      <c r="F381" s="106">
        <v>7.0955555555555563</v>
      </c>
      <c r="G381" s="105">
        <v>51.99111111111111</v>
      </c>
      <c r="H381" s="68">
        <v>0.71111111111111114</v>
      </c>
      <c r="I381" s="68">
        <v>16.600000000000001</v>
      </c>
      <c r="J381" s="106">
        <v>34.679999999999993</v>
      </c>
      <c r="K381" s="105">
        <v>66.00555555555556</v>
      </c>
      <c r="L381" s="68">
        <v>16</v>
      </c>
      <c r="M381" s="68">
        <v>11.099999999999998</v>
      </c>
      <c r="N381" s="68">
        <v>38.905555555555566</v>
      </c>
      <c r="O381" s="104"/>
    </row>
    <row r="382" spans="2:15" x14ac:dyDescent="0.25">
      <c r="B382" s="104" t="s">
        <v>369</v>
      </c>
      <c r="C382" s="105">
        <v>35.036923076923081</v>
      </c>
      <c r="D382" s="68">
        <v>15.012307692307695</v>
      </c>
      <c r="E382" s="68">
        <v>13.36923076923077</v>
      </c>
      <c r="F382" s="106">
        <v>6.6553846153846159</v>
      </c>
      <c r="G382" s="105">
        <v>46.203076923076921</v>
      </c>
      <c r="H382" s="68">
        <v>16.443076923076926</v>
      </c>
      <c r="I382" s="68">
        <v>6.6400000000000006</v>
      </c>
      <c r="J382" s="106">
        <v>23.12</v>
      </c>
      <c r="K382" s="105">
        <v>36.338461538461544</v>
      </c>
      <c r="L382" s="68">
        <v>6.4</v>
      </c>
      <c r="M382" s="68">
        <v>4.2692307692307701</v>
      </c>
      <c r="N382" s="68">
        <v>25.669230769230772</v>
      </c>
      <c r="O382" s="104"/>
    </row>
    <row r="383" spans="2:15" x14ac:dyDescent="0.25">
      <c r="B383" s="104" t="s">
        <v>1232</v>
      </c>
      <c r="C383" s="105">
        <v>30.075555555555564</v>
      </c>
      <c r="D383" s="68">
        <v>11.371111111111111</v>
      </c>
      <c r="E383" s="68">
        <v>10.006666666666664</v>
      </c>
      <c r="F383" s="106">
        <v>8.6977777777777732</v>
      </c>
      <c r="G383" s="105">
        <v>51.724444444444444</v>
      </c>
      <c r="H383" s="68">
        <v>13.724444444444448</v>
      </c>
      <c r="I383" s="68">
        <v>3.3200000000000021</v>
      </c>
      <c r="J383" s="106">
        <v>34.680000000000007</v>
      </c>
      <c r="K383" s="105">
        <v>39.594444444444449</v>
      </c>
      <c r="L383" s="68">
        <v>1.6000000000000008</v>
      </c>
      <c r="M383" s="68">
        <v>11.100000000000003</v>
      </c>
      <c r="N383" s="68">
        <v>26.894444444444449</v>
      </c>
      <c r="O383" s="104"/>
    </row>
    <row r="384" spans="2:15" x14ac:dyDescent="0.25">
      <c r="B384" s="104" t="s">
        <v>423</v>
      </c>
      <c r="C384" s="105">
        <v>59.910000000000011</v>
      </c>
      <c r="D384" s="68">
        <v>42.84</v>
      </c>
      <c r="E384" s="68">
        <v>15.01</v>
      </c>
      <c r="F384" s="106">
        <v>2.06</v>
      </c>
      <c r="G384" s="105">
        <v>28.620000000000005</v>
      </c>
      <c r="H384" s="68">
        <v>3.8400000000000007</v>
      </c>
      <c r="I384" s="68">
        <v>1.6600000000000001</v>
      </c>
      <c r="J384" s="106">
        <v>23.12</v>
      </c>
      <c r="K384" s="105">
        <v>27.75</v>
      </c>
      <c r="L384" s="68">
        <v>9.6</v>
      </c>
      <c r="M384" s="68">
        <v>11.1</v>
      </c>
      <c r="N384" s="68">
        <v>7.05</v>
      </c>
      <c r="O384" s="104"/>
    </row>
    <row r="385" spans="2:15" x14ac:dyDescent="0.25">
      <c r="B385" s="104" t="s">
        <v>525</v>
      </c>
      <c r="C385" s="105">
        <v>41.129677419354849</v>
      </c>
      <c r="D385" s="68">
        <v>25.949677419354838</v>
      </c>
      <c r="E385" s="68">
        <v>5.8103225806451615</v>
      </c>
      <c r="F385" s="106">
        <v>9.3696774193548382</v>
      </c>
      <c r="G385" s="105">
        <v>53.081290322580656</v>
      </c>
      <c r="H385" s="68">
        <v>16.681290322580647</v>
      </c>
      <c r="I385" s="68">
        <v>13.280000000000008</v>
      </c>
      <c r="J385" s="106">
        <v>23.120000000000008</v>
      </c>
      <c r="K385" s="105">
        <v>70.206451612903194</v>
      </c>
      <c r="L385" s="68">
        <v>12.800000000000006</v>
      </c>
      <c r="M385" s="68">
        <v>33.299999999999983</v>
      </c>
      <c r="N385" s="68">
        <v>24.106451612903221</v>
      </c>
      <c r="O385" s="104"/>
    </row>
    <row r="386" spans="2:15" x14ac:dyDescent="0.25">
      <c r="B386" s="104" t="s">
        <v>493</v>
      </c>
      <c r="C386" s="105">
        <v>34.854782608695658</v>
      </c>
      <c r="D386" s="68">
        <v>22.55826086956522</v>
      </c>
      <c r="E386" s="68">
        <v>5.2208695652173915</v>
      </c>
      <c r="F386" s="106">
        <v>7.0756521739130411</v>
      </c>
      <c r="G386" s="105">
        <v>43.886086956521737</v>
      </c>
      <c r="H386" s="68">
        <v>12.466086956521742</v>
      </c>
      <c r="I386" s="68">
        <v>8.3000000000000007</v>
      </c>
      <c r="J386" s="106">
        <v>23.120000000000008</v>
      </c>
      <c r="K386" s="105">
        <v>36.573913043478264</v>
      </c>
      <c r="L386" s="68">
        <v>3.2000000000000011</v>
      </c>
      <c r="M386" s="68">
        <v>11.099999999999996</v>
      </c>
      <c r="N386" s="68">
        <v>22.273913043478256</v>
      </c>
      <c r="O386" s="104"/>
    </row>
    <row r="387" spans="2:15" x14ac:dyDescent="0.25">
      <c r="B387" s="104" t="s">
        <v>389</v>
      </c>
      <c r="C387" s="105">
        <v>53.988571428571426</v>
      </c>
      <c r="D387" s="68">
        <v>46.580000000000005</v>
      </c>
      <c r="E387" s="68">
        <v>5.6428571428571432</v>
      </c>
      <c r="F387" s="106">
        <v>1.7657142857142858</v>
      </c>
      <c r="G387" s="105">
        <v>39.311428571428571</v>
      </c>
      <c r="H387" s="68">
        <v>4.5714285714285721</v>
      </c>
      <c r="I387" s="68">
        <v>11.620000000000001</v>
      </c>
      <c r="J387" s="106">
        <v>23.12</v>
      </c>
      <c r="K387" s="105">
        <v>24.292857142857148</v>
      </c>
      <c r="L387" s="68">
        <v>4.7999999999999989</v>
      </c>
      <c r="M387" s="68">
        <v>11.099999999999998</v>
      </c>
      <c r="N387" s="68">
        <v>8.3928571428571441</v>
      </c>
      <c r="O387" s="104"/>
    </row>
    <row r="388" spans="2:15" x14ac:dyDescent="0.25">
      <c r="B388" s="104" t="s">
        <v>636</v>
      </c>
      <c r="C388" s="105">
        <v>51.089473684210532</v>
      </c>
      <c r="D388" s="68">
        <v>29.562105263157896</v>
      </c>
      <c r="E388" s="68">
        <v>5.1557894736842105</v>
      </c>
      <c r="F388" s="106">
        <v>16.37157894736842</v>
      </c>
      <c r="G388" s="105">
        <v>50.460000000000029</v>
      </c>
      <c r="H388" s="68">
        <v>2.5599999999999996</v>
      </c>
      <c r="I388" s="68">
        <v>1.660000000000001</v>
      </c>
      <c r="J388" s="106">
        <v>46.240000000000016</v>
      </c>
      <c r="K388" s="105">
        <v>59.394736842105289</v>
      </c>
      <c r="L388" s="68">
        <v>14.39999999999999</v>
      </c>
      <c r="M388" s="68">
        <v>32.131578947368403</v>
      </c>
      <c r="N388" s="68">
        <v>12.863157894736839</v>
      </c>
      <c r="O388" s="104"/>
    </row>
    <row r="389" spans="2:15" x14ac:dyDescent="0.25">
      <c r="B389" s="104" t="s">
        <v>727</v>
      </c>
      <c r="C389" s="105">
        <v>47.147999999999961</v>
      </c>
      <c r="D389" s="68">
        <v>46.568666666666658</v>
      </c>
      <c r="E389" s="68">
        <v>0.57933333333333337</v>
      </c>
      <c r="F389" s="106">
        <v>0</v>
      </c>
      <c r="G389" s="105">
        <v>41.182666666666691</v>
      </c>
      <c r="H389" s="68">
        <v>4.8426666666666653</v>
      </c>
      <c r="I389" s="68">
        <v>1.6599999999999986</v>
      </c>
      <c r="J389" s="106">
        <v>34.680000000000042</v>
      </c>
      <c r="K389" s="105">
        <v>18.966666666666651</v>
      </c>
      <c r="L389" s="68">
        <v>1.5999999999999985</v>
      </c>
      <c r="M389" s="68">
        <v>11.100000000000014</v>
      </c>
      <c r="N389" s="68">
        <v>6.2666666666666639</v>
      </c>
      <c r="O389" s="104"/>
    </row>
    <row r="390" spans="2:15" x14ac:dyDescent="0.25">
      <c r="B390" s="104" t="s">
        <v>263</v>
      </c>
      <c r="C390" s="105">
        <v>51.451200000000007</v>
      </c>
      <c r="D390" s="68">
        <v>44.934400000000004</v>
      </c>
      <c r="E390" s="68">
        <v>4.0448000000000004</v>
      </c>
      <c r="F390" s="106">
        <v>2.4720000000000009</v>
      </c>
      <c r="G390" s="105">
        <v>17.930400000000006</v>
      </c>
      <c r="H390" s="68">
        <v>4.7103999999999999</v>
      </c>
      <c r="I390" s="68">
        <v>1.6600000000000006</v>
      </c>
      <c r="J390" s="106">
        <v>11.560000000000004</v>
      </c>
      <c r="K390" s="105">
        <v>43.020000000000017</v>
      </c>
      <c r="L390" s="68">
        <v>9.5999999999999961</v>
      </c>
      <c r="M390" s="68">
        <v>25.899999999999991</v>
      </c>
      <c r="N390" s="68">
        <v>7.5200000000000031</v>
      </c>
      <c r="O390" s="104"/>
    </row>
    <row r="391" spans="2:15" x14ac:dyDescent="0.25">
      <c r="B391" s="104" t="s">
        <v>318</v>
      </c>
      <c r="C391" s="105">
        <v>40.866666666666667</v>
      </c>
      <c r="D391" s="68">
        <v>15.866666666666667</v>
      </c>
      <c r="E391" s="68">
        <v>12.640000000000002</v>
      </c>
      <c r="F391" s="106">
        <v>12.360000000000001</v>
      </c>
      <c r="G391" s="105">
        <v>61.559999999999995</v>
      </c>
      <c r="H391" s="68">
        <v>12.8</v>
      </c>
      <c r="I391" s="68">
        <v>8.3000000000000007</v>
      </c>
      <c r="J391" s="106">
        <v>40.459999999999987</v>
      </c>
      <c r="K391" s="105">
        <v>63.1</v>
      </c>
      <c r="L391" s="68">
        <v>14.4</v>
      </c>
      <c r="M391" s="68">
        <v>11.1</v>
      </c>
      <c r="N391" s="68">
        <v>37.599999999999994</v>
      </c>
      <c r="O391" s="104"/>
    </row>
    <row r="392" spans="2:15" x14ac:dyDescent="0.25">
      <c r="B392" s="104" t="s">
        <v>699</v>
      </c>
      <c r="C392" s="105">
        <v>42.412777777777769</v>
      </c>
      <c r="D392" s="68">
        <v>27.634444444444469</v>
      </c>
      <c r="E392" s="68">
        <v>8.4266666666666676</v>
      </c>
      <c r="F392" s="106">
        <v>6.3516666666666666</v>
      </c>
      <c r="G392" s="105">
        <v>55.773333333333319</v>
      </c>
      <c r="H392" s="68">
        <v>14.45333333333334</v>
      </c>
      <c r="I392" s="68">
        <v>6.6399999999999917</v>
      </c>
      <c r="J392" s="106">
        <v>34.680000000000049</v>
      </c>
      <c r="K392" s="105">
        <v>41.620833333333323</v>
      </c>
      <c r="L392" s="68">
        <v>8</v>
      </c>
      <c r="M392" s="68">
        <v>11.100000000000016</v>
      </c>
      <c r="N392" s="68">
        <v>22.520833333333336</v>
      </c>
      <c r="O392" s="104"/>
    </row>
    <row r="393" spans="2:15" x14ac:dyDescent="0.25">
      <c r="B393" s="104" t="s">
        <v>677</v>
      </c>
      <c r="C393" s="105">
        <v>45.73612903225807</v>
      </c>
      <c r="D393" s="68">
        <v>35.162580645161292</v>
      </c>
      <c r="E393" s="68">
        <v>7.8490322580645158</v>
      </c>
      <c r="F393" s="106">
        <v>2.7245161290322577</v>
      </c>
      <c r="G393" s="105">
        <v>19.464516129032258</v>
      </c>
      <c r="H393" s="68">
        <v>2.0645161290322589</v>
      </c>
      <c r="I393" s="68">
        <v>11.619999999999994</v>
      </c>
      <c r="J393" s="106">
        <v>5.780000000000002</v>
      </c>
      <c r="K393" s="105">
        <v>55.451612903225808</v>
      </c>
      <c r="L393" s="68">
        <v>16</v>
      </c>
      <c r="M393" s="68">
        <v>11.100000000000001</v>
      </c>
      <c r="N393" s="68">
        <v>28.351612903225803</v>
      </c>
      <c r="O393" s="104"/>
    </row>
    <row r="394" spans="2:15" x14ac:dyDescent="0.25">
      <c r="B394" s="104" t="s">
        <v>1072</v>
      </c>
      <c r="C394" s="105">
        <v>29.198181818181819</v>
      </c>
      <c r="D394" s="68">
        <v>4.76</v>
      </c>
      <c r="E394" s="68">
        <v>12.639999999999999</v>
      </c>
      <c r="F394" s="106">
        <v>11.798181818181819</v>
      </c>
      <c r="G394" s="105">
        <v>69.583636363636359</v>
      </c>
      <c r="H394" s="68">
        <v>10.123636363636365</v>
      </c>
      <c r="I394" s="68">
        <v>1.66</v>
      </c>
      <c r="J394" s="106">
        <v>57.8</v>
      </c>
      <c r="K394" s="105">
        <v>59.790909090909096</v>
      </c>
      <c r="L394" s="68">
        <v>12.799999999999999</v>
      </c>
      <c r="M394" s="68">
        <v>11.099999999999998</v>
      </c>
      <c r="N394" s="68">
        <v>35.890909090909091</v>
      </c>
      <c r="O394" s="104"/>
    </row>
    <row r="395" spans="2:15" x14ac:dyDescent="0.25">
      <c r="B395" s="104" t="s">
        <v>1285</v>
      </c>
      <c r="C395" s="105">
        <v>34.306987951807201</v>
      </c>
      <c r="D395" s="68">
        <v>24.83228915662653</v>
      </c>
      <c r="E395" s="68">
        <v>4.7590361445783138</v>
      </c>
      <c r="F395" s="106">
        <v>4.7156626506024084</v>
      </c>
      <c r="G395" s="105">
        <v>71.946746987951727</v>
      </c>
      <c r="H395" s="68">
        <v>6.6467469879518113</v>
      </c>
      <c r="I395" s="68">
        <v>13.27999999999998</v>
      </c>
      <c r="J395" s="106">
        <v>52.019999999999989</v>
      </c>
      <c r="K395" s="105">
        <v>35.814457831325306</v>
      </c>
      <c r="L395" s="68">
        <v>3.1999999999999948</v>
      </c>
      <c r="M395" s="68">
        <v>13.418072289156637</v>
      </c>
      <c r="N395" s="68">
        <v>19.196385542168677</v>
      </c>
      <c r="O395" s="104"/>
    </row>
    <row r="396" spans="2:15" x14ac:dyDescent="0.25">
      <c r="B396" s="104" t="s">
        <v>542</v>
      </c>
      <c r="C396" s="105">
        <v>58.912500000000001</v>
      </c>
      <c r="D396" s="68">
        <v>46.410000000000004</v>
      </c>
      <c r="E396" s="68">
        <v>12.245000000000001</v>
      </c>
      <c r="F396" s="106">
        <v>0.25750000000000001</v>
      </c>
      <c r="G396" s="105">
        <v>37.36</v>
      </c>
      <c r="H396" s="68">
        <v>0.96000000000000019</v>
      </c>
      <c r="I396" s="68">
        <v>13.28</v>
      </c>
      <c r="J396" s="106">
        <v>23.119999999999997</v>
      </c>
      <c r="K396" s="105">
        <v>59.925000000000004</v>
      </c>
      <c r="L396" s="68">
        <v>14.400000000000002</v>
      </c>
      <c r="M396" s="68">
        <v>18.499999999999996</v>
      </c>
      <c r="N396" s="68">
        <v>27.025000000000002</v>
      </c>
      <c r="O396" s="104"/>
    </row>
    <row r="397" spans="2:15" x14ac:dyDescent="0.25">
      <c r="B397" s="104" t="s">
        <v>1254</v>
      </c>
      <c r="C397" s="105">
        <v>22.560540540540551</v>
      </c>
      <c r="D397" s="68">
        <v>11.192432432432435</v>
      </c>
      <c r="E397" s="68">
        <v>6.7470270270270287</v>
      </c>
      <c r="F397" s="106">
        <v>4.6210810810810781</v>
      </c>
      <c r="G397" s="105">
        <v>49.034594594594608</v>
      </c>
      <c r="H397" s="68">
        <v>7.7145945945945931</v>
      </c>
      <c r="I397" s="68">
        <v>6.6400000000000041</v>
      </c>
      <c r="J397" s="106">
        <v>34.680000000000014</v>
      </c>
      <c r="K397" s="105">
        <v>44.175675675675684</v>
      </c>
      <c r="L397" s="68">
        <v>6.400000000000003</v>
      </c>
      <c r="M397" s="68">
        <v>11.100000000000005</v>
      </c>
      <c r="N397" s="68">
        <v>26.675675675675674</v>
      </c>
      <c r="O397" s="104"/>
    </row>
    <row r="398" spans="2:15" x14ac:dyDescent="0.25">
      <c r="B398" s="104" t="s">
        <v>358</v>
      </c>
      <c r="C398" s="105">
        <v>30.805000000000003</v>
      </c>
      <c r="D398" s="68">
        <v>4.7600000000000016</v>
      </c>
      <c r="E398" s="68">
        <v>7.5050000000000008</v>
      </c>
      <c r="F398" s="106">
        <v>18.54</v>
      </c>
      <c r="G398" s="105">
        <v>39.46</v>
      </c>
      <c r="H398" s="68">
        <v>11.360000000000003</v>
      </c>
      <c r="I398" s="68">
        <v>4.9799999999999986</v>
      </c>
      <c r="J398" s="106">
        <v>23.120000000000008</v>
      </c>
      <c r="K398" s="105">
        <v>56.870833333333337</v>
      </c>
      <c r="L398" s="68">
        <v>9.5999999999999961</v>
      </c>
      <c r="M398" s="68">
        <v>24.358333333333324</v>
      </c>
      <c r="N398" s="68">
        <v>22.912499999999998</v>
      </c>
      <c r="O398" s="104"/>
    </row>
    <row r="399" spans="2:15" x14ac:dyDescent="0.25">
      <c r="B399" s="104" t="s">
        <v>254</v>
      </c>
      <c r="C399" s="105">
        <v>42.763333333333343</v>
      </c>
      <c r="D399" s="68">
        <v>25.386666666666667</v>
      </c>
      <c r="E399" s="68">
        <v>9.48</v>
      </c>
      <c r="F399" s="106">
        <v>7.8966666666666656</v>
      </c>
      <c r="G399" s="105">
        <v>23.140000000000004</v>
      </c>
      <c r="H399" s="68">
        <v>9.9200000000000017</v>
      </c>
      <c r="I399" s="68">
        <v>1.66</v>
      </c>
      <c r="J399" s="106">
        <v>11.559999999999999</v>
      </c>
      <c r="K399" s="105">
        <v>41.766666666666659</v>
      </c>
      <c r="L399" s="68">
        <v>9.5999999999999979</v>
      </c>
      <c r="M399" s="68">
        <v>25.900000000000002</v>
      </c>
      <c r="N399" s="68">
        <v>6.2666666666666693</v>
      </c>
      <c r="O399" s="104"/>
    </row>
    <row r="400" spans="2:15" x14ac:dyDescent="0.25">
      <c r="B400" s="104" t="s">
        <v>531</v>
      </c>
      <c r="C400" s="105">
        <v>38.494666666666674</v>
      </c>
      <c r="D400" s="68">
        <v>15.866666666666667</v>
      </c>
      <c r="E400" s="68">
        <v>10.954666666666666</v>
      </c>
      <c r="F400" s="106">
        <v>11.673333333333334</v>
      </c>
      <c r="G400" s="105">
        <v>60.029333333333334</v>
      </c>
      <c r="H400" s="68">
        <v>20.309333333333335</v>
      </c>
      <c r="I400" s="68">
        <v>16.600000000000001</v>
      </c>
      <c r="J400" s="106">
        <v>23.120000000000005</v>
      </c>
      <c r="K400" s="105">
        <v>65.2</v>
      </c>
      <c r="L400" s="68">
        <v>6.4000000000000012</v>
      </c>
      <c r="M400" s="68">
        <v>25.899999999999995</v>
      </c>
      <c r="N400" s="68">
        <v>32.899999999999991</v>
      </c>
      <c r="O400" s="104"/>
    </row>
    <row r="401" spans="2:15" x14ac:dyDescent="0.25">
      <c r="B401" s="104" t="s">
        <v>1216</v>
      </c>
      <c r="C401" s="105">
        <v>28.316842105263156</v>
      </c>
      <c r="D401" s="68">
        <v>11.023157894736844</v>
      </c>
      <c r="E401" s="68">
        <v>9.8126315789473679</v>
      </c>
      <c r="F401" s="106">
        <v>7.4810526315789456</v>
      </c>
      <c r="G401" s="105">
        <v>78.509473684210519</v>
      </c>
      <c r="H401" s="68">
        <v>18.189473684210526</v>
      </c>
      <c r="I401" s="68">
        <v>8.3000000000000007</v>
      </c>
      <c r="J401" s="106">
        <v>52.019999999999996</v>
      </c>
      <c r="K401" s="105">
        <v>54.736842105263143</v>
      </c>
      <c r="L401" s="68">
        <v>4.7999999999999989</v>
      </c>
      <c r="M401" s="68">
        <v>11.099999999999998</v>
      </c>
      <c r="N401" s="68">
        <v>38.836842105263159</v>
      </c>
      <c r="O401" s="104"/>
    </row>
    <row r="402" spans="2:15" x14ac:dyDescent="0.25">
      <c r="B402" s="104" t="s">
        <v>845</v>
      </c>
      <c r="C402" s="105">
        <v>34.513333333333343</v>
      </c>
      <c r="D402" s="68">
        <v>15.073333333333332</v>
      </c>
      <c r="E402" s="68">
        <v>17.38</v>
      </c>
      <c r="F402" s="106">
        <v>2.06</v>
      </c>
      <c r="G402" s="105">
        <v>73.353333333333339</v>
      </c>
      <c r="H402" s="68">
        <v>7.2533333333333339</v>
      </c>
      <c r="I402" s="68">
        <v>8.3000000000000007</v>
      </c>
      <c r="J402" s="106">
        <v>57.8</v>
      </c>
      <c r="K402" s="105">
        <v>62.9</v>
      </c>
      <c r="L402" s="68">
        <v>4.8</v>
      </c>
      <c r="M402" s="68">
        <v>11.1</v>
      </c>
      <c r="N402" s="68">
        <v>47</v>
      </c>
      <c r="O402" s="104"/>
    </row>
    <row r="403" spans="2:15" x14ac:dyDescent="0.25">
      <c r="B403" s="104" t="s">
        <v>529</v>
      </c>
      <c r="C403" s="105">
        <v>34.850000000000009</v>
      </c>
      <c r="D403" s="68">
        <v>23.165333333333336</v>
      </c>
      <c r="E403" s="68">
        <v>5.1613333333333324</v>
      </c>
      <c r="F403" s="106">
        <v>6.5233333333333308</v>
      </c>
      <c r="G403" s="105">
        <v>53.927999999999997</v>
      </c>
      <c r="H403" s="68">
        <v>14.207999999999998</v>
      </c>
      <c r="I403" s="68">
        <v>16.600000000000001</v>
      </c>
      <c r="J403" s="106">
        <v>23.120000000000008</v>
      </c>
      <c r="K403" s="105">
        <v>67.620000000000019</v>
      </c>
      <c r="L403" s="68">
        <v>8</v>
      </c>
      <c r="M403" s="68">
        <v>33.299999999999983</v>
      </c>
      <c r="N403" s="68">
        <v>26.320000000000007</v>
      </c>
      <c r="O403" s="104"/>
    </row>
    <row r="404" spans="2:15" x14ac:dyDescent="0.25">
      <c r="B404" s="104" t="s">
        <v>605</v>
      </c>
      <c r="C404" s="105">
        <v>45.914999999999999</v>
      </c>
      <c r="D404" s="68">
        <v>27.369999999999997</v>
      </c>
      <c r="E404" s="68">
        <v>11.850000000000001</v>
      </c>
      <c r="F404" s="106">
        <v>6.6950000000000003</v>
      </c>
      <c r="G404" s="105">
        <v>53.019999999999996</v>
      </c>
      <c r="H404" s="68">
        <v>5.120000000000001</v>
      </c>
      <c r="I404" s="68">
        <v>1.6600000000000001</v>
      </c>
      <c r="J404" s="106">
        <v>46.24</v>
      </c>
      <c r="K404" s="105">
        <v>61.925000000000011</v>
      </c>
      <c r="L404" s="68">
        <v>14.4</v>
      </c>
      <c r="M404" s="68">
        <v>11.1</v>
      </c>
      <c r="N404" s="68">
        <v>36.425000000000004</v>
      </c>
      <c r="O404" s="104"/>
    </row>
    <row r="405" spans="2:15" x14ac:dyDescent="0.25">
      <c r="B405" s="104" t="s">
        <v>577</v>
      </c>
      <c r="C405" s="105">
        <v>54.102857142857154</v>
      </c>
      <c r="D405" s="68">
        <v>46.92</v>
      </c>
      <c r="E405" s="68">
        <v>5.4171428571428581</v>
      </c>
      <c r="F405" s="106">
        <v>1.7657142857142858</v>
      </c>
      <c r="G405" s="105">
        <v>39.082857142857151</v>
      </c>
      <c r="H405" s="68">
        <v>2.7428571428571429</v>
      </c>
      <c r="I405" s="68">
        <v>1.66</v>
      </c>
      <c r="J405" s="106">
        <v>34.68</v>
      </c>
      <c r="K405" s="105">
        <v>31.028571428571428</v>
      </c>
      <c r="L405" s="68">
        <v>11.200000000000001</v>
      </c>
      <c r="M405" s="68">
        <v>11.1</v>
      </c>
      <c r="N405" s="68">
        <v>8.7285714285714295</v>
      </c>
      <c r="O405" s="104"/>
    </row>
    <row r="406" spans="2:15" x14ac:dyDescent="0.25">
      <c r="B406" s="104" t="s">
        <v>250</v>
      </c>
      <c r="C406" s="105">
        <v>38.765000000000001</v>
      </c>
      <c r="D406" s="68">
        <v>21.42</v>
      </c>
      <c r="E406" s="68">
        <v>15.8</v>
      </c>
      <c r="F406" s="106">
        <v>1.5450000000000004</v>
      </c>
      <c r="G406" s="105">
        <v>43.600000000000009</v>
      </c>
      <c r="H406" s="68">
        <v>22.080000000000002</v>
      </c>
      <c r="I406" s="68">
        <v>9.9600000000000009</v>
      </c>
      <c r="J406" s="106">
        <v>11.56</v>
      </c>
      <c r="K406" s="105">
        <v>64.025000000000006</v>
      </c>
      <c r="L406" s="68">
        <v>6.4</v>
      </c>
      <c r="M406" s="68">
        <v>25.9</v>
      </c>
      <c r="N406" s="68">
        <v>31.725000000000001</v>
      </c>
      <c r="O406" s="104"/>
    </row>
    <row r="407" spans="2:15" x14ac:dyDescent="0.25">
      <c r="B407" s="104" t="s">
        <v>429</v>
      </c>
      <c r="C407" s="105">
        <v>54.416666666666664</v>
      </c>
      <c r="D407" s="68">
        <v>46.013333333333335</v>
      </c>
      <c r="E407" s="68">
        <v>7.3733333333333331</v>
      </c>
      <c r="F407" s="106">
        <v>1.0300000000000002</v>
      </c>
      <c r="G407" s="105">
        <v>47.066666666666663</v>
      </c>
      <c r="H407" s="68">
        <v>10.666666666666668</v>
      </c>
      <c r="I407" s="68">
        <v>13.28</v>
      </c>
      <c r="J407" s="106">
        <v>23.119999999999997</v>
      </c>
      <c r="K407" s="105">
        <v>40.416666666666664</v>
      </c>
      <c r="L407" s="68">
        <v>16</v>
      </c>
      <c r="M407" s="68">
        <v>11.1</v>
      </c>
      <c r="N407" s="68">
        <v>13.316666666666666</v>
      </c>
      <c r="O407" s="104"/>
    </row>
    <row r="408" spans="2:15" x14ac:dyDescent="0.25">
      <c r="B408" s="104" t="s">
        <v>271</v>
      </c>
      <c r="C408" s="105">
        <v>61.085000000000015</v>
      </c>
      <c r="D408" s="68">
        <v>47.005000000000003</v>
      </c>
      <c r="E408" s="68">
        <v>7.9</v>
      </c>
      <c r="F408" s="106">
        <v>6.1800000000000006</v>
      </c>
      <c r="G408" s="105">
        <v>30.68</v>
      </c>
      <c r="H408" s="68">
        <v>12.480000000000002</v>
      </c>
      <c r="I408" s="68">
        <v>6.64</v>
      </c>
      <c r="J408" s="106">
        <v>11.559999999999999</v>
      </c>
      <c r="K408" s="105">
        <v>55.05</v>
      </c>
      <c r="L408" s="68">
        <v>8</v>
      </c>
      <c r="M408" s="68">
        <v>25.900000000000002</v>
      </c>
      <c r="N408" s="68">
        <v>21.150000000000002</v>
      </c>
      <c r="O408" s="104"/>
    </row>
    <row r="409" spans="2:15" x14ac:dyDescent="0.25">
      <c r="B409" s="104" t="s">
        <v>615</v>
      </c>
      <c r="C409" s="105">
        <v>45.187368421052639</v>
      </c>
      <c r="D409" s="68">
        <v>40.752280701754358</v>
      </c>
      <c r="E409" s="68">
        <v>4.4350877192982452</v>
      </c>
      <c r="F409" s="106">
        <v>0</v>
      </c>
      <c r="G409" s="105">
        <v>42.105964912280712</v>
      </c>
      <c r="H409" s="68">
        <v>0.78596491228070209</v>
      </c>
      <c r="I409" s="68">
        <v>6.6399999999999952</v>
      </c>
      <c r="J409" s="106">
        <v>34.680000000000035</v>
      </c>
      <c r="K409" s="105">
        <v>34.866666666666625</v>
      </c>
      <c r="L409" s="68">
        <v>12.79999999999999</v>
      </c>
      <c r="M409" s="68">
        <v>11.100000000000012</v>
      </c>
      <c r="N409" s="68">
        <v>10.966666666666656</v>
      </c>
      <c r="O409" s="104"/>
    </row>
    <row r="410" spans="2:15" x14ac:dyDescent="0.25">
      <c r="B410" s="104" t="s">
        <v>580</v>
      </c>
      <c r="C410" s="105">
        <v>48.558412698412702</v>
      </c>
      <c r="D410" s="68">
        <v>32.111111111111121</v>
      </c>
      <c r="E410" s="68">
        <v>10.332698412698415</v>
      </c>
      <c r="F410" s="106">
        <v>6.1146031746031753</v>
      </c>
      <c r="G410" s="105">
        <v>62.249206349206368</v>
      </c>
      <c r="H410" s="68">
        <v>15.949206349206348</v>
      </c>
      <c r="I410" s="68">
        <v>11.62000000000001</v>
      </c>
      <c r="J410" s="106">
        <v>34.680000000000042</v>
      </c>
      <c r="K410" s="105">
        <v>59.463492063492097</v>
      </c>
      <c r="L410" s="68">
        <v>16</v>
      </c>
      <c r="M410" s="68">
        <v>14.741269841269828</v>
      </c>
      <c r="N410" s="68">
        <v>28.722222222222236</v>
      </c>
      <c r="O410" s="104"/>
    </row>
    <row r="411" spans="2:15" x14ac:dyDescent="0.25">
      <c r="B411" s="104" t="s">
        <v>1274</v>
      </c>
      <c r="C411" s="105">
        <v>37.297499999999999</v>
      </c>
      <c r="D411" s="68">
        <v>20.23</v>
      </c>
      <c r="E411" s="68">
        <v>9.0849999999999991</v>
      </c>
      <c r="F411" s="106">
        <v>7.9825000000000017</v>
      </c>
      <c r="G411" s="105">
        <v>53.68</v>
      </c>
      <c r="H411" s="68">
        <v>0</v>
      </c>
      <c r="I411" s="68">
        <v>1.66</v>
      </c>
      <c r="J411" s="106">
        <v>52.02</v>
      </c>
      <c r="K411" s="105">
        <v>68.274999999999991</v>
      </c>
      <c r="L411" s="68">
        <v>16</v>
      </c>
      <c r="M411" s="68">
        <v>37</v>
      </c>
      <c r="N411" s="68">
        <v>15.275000000000004</v>
      </c>
      <c r="O411" s="104"/>
    </row>
    <row r="412" spans="2:15" x14ac:dyDescent="0.25">
      <c r="B412" s="104" t="s">
        <v>1269</v>
      </c>
      <c r="C412" s="105">
        <v>22.513846153846149</v>
      </c>
      <c r="D412" s="68">
        <v>4.7600000000000007</v>
      </c>
      <c r="E412" s="68">
        <v>14.584615384615383</v>
      </c>
      <c r="F412" s="106">
        <v>3.1692307692307695</v>
      </c>
      <c r="G412" s="105">
        <v>85.583076923076916</v>
      </c>
      <c r="H412" s="68">
        <v>20.28307692307693</v>
      </c>
      <c r="I412" s="68">
        <v>13.280000000000001</v>
      </c>
      <c r="J412" s="106">
        <v>52.02000000000001</v>
      </c>
      <c r="K412" s="105">
        <v>94.492307692307705</v>
      </c>
      <c r="L412" s="68">
        <v>16</v>
      </c>
      <c r="M412" s="68">
        <v>33.300000000000011</v>
      </c>
      <c r="N412" s="68">
        <v>45.192307692307693</v>
      </c>
      <c r="O412" s="104"/>
    </row>
    <row r="413" spans="2:15" x14ac:dyDescent="0.25">
      <c r="B413" s="104" t="s">
        <v>1181</v>
      </c>
      <c r="C413" s="105">
        <v>33.715151515151533</v>
      </c>
      <c r="D413" s="68">
        <v>11.779797979797982</v>
      </c>
      <c r="E413" s="68">
        <v>15.193535353535353</v>
      </c>
      <c r="F413" s="106">
        <v>6.7418181818181786</v>
      </c>
      <c r="G413" s="105">
        <v>87.892525252525317</v>
      </c>
      <c r="H413" s="68">
        <v>20.932525252525263</v>
      </c>
      <c r="I413" s="68">
        <v>14.940000000000014</v>
      </c>
      <c r="J413" s="106">
        <v>52.020000000000046</v>
      </c>
      <c r="K413" s="105">
        <v>60.921212121212164</v>
      </c>
      <c r="L413" s="68">
        <v>1.599999999999997</v>
      </c>
      <c r="M413" s="68">
        <v>18.350505050505053</v>
      </c>
      <c r="N413" s="68">
        <v>40.97070707070705</v>
      </c>
      <c r="O413" s="104"/>
    </row>
    <row r="414" spans="2:15" x14ac:dyDescent="0.25">
      <c r="B414" s="104" t="s">
        <v>908</v>
      </c>
      <c r="C414" s="105">
        <v>43.52494845360826</v>
      </c>
      <c r="D414" s="68">
        <v>33.467216494845367</v>
      </c>
      <c r="E414" s="68">
        <v>9.6754639175257786</v>
      </c>
      <c r="F414" s="106">
        <v>0.38226804123711333</v>
      </c>
      <c r="G414" s="105">
        <v>48.299793814432988</v>
      </c>
      <c r="H414" s="68">
        <v>16.019793814432994</v>
      </c>
      <c r="I414" s="68">
        <v>14.940000000000012</v>
      </c>
      <c r="J414" s="106">
        <v>17.340000000000028</v>
      </c>
      <c r="K414" s="105">
        <v>67.895876288659821</v>
      </c>
      <c r="L414" s="68">
        <v>6.3999999999999879</v>
      </c>
      <c r="M414" s="68">
        <v>22.200000000000035</v>
      </c>
      <c r="N414" s="68">
        <v>39.295876288659805</v>
      </c>
      <c r="O414" s="104"/>
    </row>
    <row r="415" spans="2:15" x14ac:dyDescent="0.25">
      <c r="B415" s="104" t="s">
        <v>1129</v>
      </c>
      <c r="C415" s="105">
        <v>28.493043478260855</v>
      </c>
      <c r="D415" s="68">
        <v>8.1747826086956348</v>
      </c>
      <c r="E415" s="68">
        <v>15.078695652173911</v>
      </c>
      <c r="F415" s="106">
        <v>5.2395652173913039</v>
      </c>
      <c r="G415" s="105">
        <v>70.340869565217403</v>
      </c>
      <c r="H415" s="68">
        <v>19.060869565217391</v>
      </c>
      <c r="I415" s="68">
        <v>16.600000000000001</v>
      </c>
      <c r="J415" s="106">
        <v>34.680000000000057</v>
      </c>
      <c r="K415" s="105">
        <v>51.994565217391312</v>
      </c>
      <c r="L415" s="68">
        <v>1.5999999999999972</v>
      </c>
      <c r="M415" s="68">
        <v>8.0434782608695521</v>
      </c>
      <c r="N415" s="68">
        <v>42.35108695652174</v>
      </c>
      <c r="O415" s="104"/>
    </row>
    <row r="416" spans="2:15" x14ac:dyDescent="0.25">
      <c r="B416" s="104" t="s">
        <v>314</v>
      </c>
      <c r="C416" s="105">
        <v>60.672972972972978</v>
      </c>
      <c r="D416" s="68">
        <v>40.267027027027034</v>
      </c>
      <c r="E416" s="68">
        <v>6.32</v>
      </c>
      <c r="F416" s="106">
        <v>14.08594594594595</v>
      </c>
      <c r="G416" s="105">
        <v>52.114594594594571</v>
      </c>
      <c r="H416" s="68">
        <v>3.4594594594594595E-2</v>
      </c>
      <c r="I416" s="68">
        <v>11.619999999999994</v>
      </c>
      <c r="J416" s="106">
        <v>40.45999999999998</v>
      </c>
      <c r="K416" s="105">
        <v>33.07297297297297</v>
      </c>
      <c r="L416" s="68">
        <v>8</v>
      </c>
      <c r="M416" s="68">
        <v>11.100000000000005</v>
      </c>
      <c r="N416" s="68">
        <v>13.972972972972968</v>
      </c>
      <c r="O416" s="104"/>
    </row>
    <row r="417" spans="2:15" x14ac:dyDescent="0.25">
      <c r="B417" s="104" t="s">
        <v>1275</v>
      </c>
      <c r="C417" s="105">
        <v>48.172631578947382</v>
      </c>
      <c r="D417" s="68">
        <v>27.307368421052626</v>
      </c>
      <c r="E417" s="68">
        <v>11.974736842105264</v>
      </c>
      <c r="F417" s="106">
        <v>8.8905263157894741</v>
      </c>
      <c r="G417" s="105">
        <v>55.34</v>
      </c>
      <c r="H417" s="68">
        <v>0</v>
      </c>
      <c r="I417" s="68">
        <v>3.3200000000000012</v>
      </c>
      <c r="J417" s="106">
        <v>52.019999999999996</v>
      </c>
      <c r="K417" s="105">
        <v>45.65263157894735</v>
      </c>
      <c r="L417" s="68">
        <v>16</v>
      </c>
      <c r="M417" s="68">
        <v>11.099999999999998</v>
      </c>
      <c r="N417" s="68">
        <v>18.552631578947363</v>
      </c>
      <c r="O417" s="104"/>
    </row>
    <row r="418" spans="2:15" x14ac:dyDescent="0.25">
      <c r="B418" s="104" t="s">
        <v>967</v>
      </c>
      <c r="C418" s="105">
        <v>36.331666666666671</v>
      </c>
      <c r="D418" s="68">
        <v>25.386666666666663</v>
      </c>
      <c r="E418" s="68">
        <v>9.7433333333333358</v>
      </c>
      <c r="F418" s="106">
        <v>1.2016666666666667</v>
      </c>
      <c r="G418" s="105">
        <v>23.36</v>
      </c>
      <c r="H418" s="68">
        <v>9.2799999999999994</v>
      </c>
      <c r="I418" s="68">
        <v>8.3000000000000007</v>
      </c>
      <c r="J418" s="106">
        <v>5.7799999999999994</v>
      </c>
      <c r="K418" s="105">
        <v>64.241666666666674</v>
      </c>
      <c r="L418" s="68">
        <v>12.799999999999999</v>
      </c>
      <c r="M418" s="68">
        <v>11.099999999999998</v>
      </c>
      <c r="N418" s="68">
        <v>40.341666666666661</v>
      </c>
      <c r="O418" s="104"/>
    </row>
    <row r="419" spans="2:15" x14ac:dyDescent="0.25">
      <c r="B419" s="104" t="s">
        <v>864</v>
      </c>
      <c r="C419" s="105">
        <v>32.439999999999991</v>
      </c>
      <c r="D419" s="68">
        <v>17.135999999999996</v>
      </c>
      <c r="E419" s="68">
        <v>12.008000000000001</v>
      </c>
      <c r="F419" s="106">
        <v>3.2959999999999998</v>
      </c>
      <c r="G419" s="105">
        <v>76.587999999999994</v>
      </c>
      <c r="H419" s="68">
        <v>7.1679999999999993</v>
      </c>
      <c r="I419" s="68">
        <v>11.620000000000003</v>
      </c>
      <c r="J419" s="106">
        <v>57.8</v>
      </c>
      <c r="K419" s="105">
        <v>57.070000000000007</v>
      </c>
      <c r="L419" s="68">
        <v>3.1999999999999997</v>
      </c>
      <c r="M419" s="68">
        <v>11.099999999999998</v>
      </c>
      <c r="N419" s="68">
        <v>42.77000000000001</v>
      </c>
      <c r="O419" s="104"/>
    </row>
    <row r="420" spans="2:15" x14ac:dyDescent="0.25">
      <c r="B420" s="104" t="s">
        <v>359</v>
      </c>
      <c r="C420" s="105">
        <v>37.462222222222223</v>
      </c>
      <c r="D420" s="68">
        <v>5.2888888888888888</v>
      </c>
      <c r="E420" s="68">
        <v>16.15111111111111</v>
      </c>
      <c r="F420" s="106">
        <v>16.022222222222222</v>
      </c>
      <c r="G420" s="105">
        <v>54.082222222222228</v>
      </c>
      <c r="H420" s="68">
        <v>19.342222222222226</v>
      </c>
      <c r="I420" s="68">
        <v>11.620000000000003</v>
      </c>
      <c r="J420" s="106">
        <v>23.119999999999997</v>
      </c>
      <c r="K420" s="105">
        <v>54.077777777777783</v>
      </c>
      <c r="L420" s="68">
        <v>9.6</v>
      </c>
      <c r="M420" s="68">
        <v>7.3999999999999995</v>
      </c>
      <c r="N420" s="68">
        <v>37.077777777777783</v>
      </c>
      <c r="O420" s="104"/>
    </row>
    <row r="421" spans="2:15" x14ac:dyDescent="0.25">
      <c r="B421" s="104" t="s">
        <v>1205</v>
      </c>
      <c r="C421" s="105">
        <v>22.673846153846149</v>
      </c>
      <c r="D421" s="68">
        <v>10.252307692307696</v>
      </c>
      <c r="E421" s="68">
        <v>8.143076923076924</v>
      </c>
      <c r="F421" s="106">
        <v>4.2784615384615385</v>
      </c>
      <c r="G421" s="105">
        <v>69.518461538461551</v>
      </c>
      <c r="H421" s="68">
        <v>14.178461538461541</v>
      </c>
      <c r="I421" s="68">
        <v>3.3200000000000012</v>
      </c>
      <c r="J421" s="106">
        <v>52.019999999999982</v>
      </c>
      <c r="K421" s="105">
        <v>43.503846153846148</v>
      </c>
      <c r="L421" s="68">
        <v>8</v>
      </c>
      <c r="M421" s="68">
        <v>11.099999999999996</v>
      </c>
      <c r="N421" s="68">
        <v>24.403846153846157</v>
      </c>
      <c r="O421" s="104"/>
    </row>
    <row r="422" spans="2:15" x14ac:dyDescent="0.25">
      <c r="B422" s="104" t="s">
        <v>960</v>
      </c>
      <c r="C422" s="105">
        <v>27.216666666666669</v>
      </c>
      <c r="D422" s="68">
        <v>15.469999999999995</v>
      </c>
      <c r="E422" s="68">
        <v>11.060000000000002</v>
      </c>
      <c r="F422" s="106">
        <v>0.68666666666666676</v>
      </c>
      <c r="G422" s="105">
        <v>79.419999999999987</v>
      </c>
      <c r="H422" s="68">
        <v>16.639999999999997</v>
      </c>
      <c r="I422" s="68">
        <v>4.9799999999999995</v>
      </c>
      <c r="J422" s="106">
        <v>57.8</v>
      </c>
      <c r="K422" s="105">
        <v>56.208333333333336</v>
      </c>
      <c r="L422" s="68">
        <v>3.1999999999999997</v>
      </c>
      <c r="M422" s="68">
        <v>11.099999999999998</v>
      </c>
      <c r="N422" s="68">
        <v>41.908333333333339</v>
      </c>
      <c r="O422" s="104"/>
    </row>
    <row r="423" spans="2:15" x14ac:dyDescent="0.25">
      <c r="B423" s="104" t="s">
        <v>1271</v>
      </c>
      <c r="C423" s="105">
        <v>23</v>
      </c>
      <c r="D423" s="68">
        <v>7.82</v>
      </c>
      <c r="E423" s="68">
        <v>11.060000000000002</v>
      </c>
      <c r="F423" s="106">
        <v>4.12</v>
      </c>
      <c r="G423" s="105">
        <v>72.148571428571415</v>
      </c>
      <c r="H423" s="68">
        <v>18.46857142857143</v>
      </c>
      <c r="I423" s="68">
        <v>1.6600000000000001</v>
      </c>
      <c r="J423" s="106">
        <v>52.02000000000001</v>
      </c>
      <c r="K423" s="105">
        <v>75.742857142857147</v>
      </c>
      <c r="L423" s="68">
        <v>9.5999999999999979</v>
      </c>
      <c r="M423" s="68">
        <v>28.542857142857144</v>
      </c>
      <c r="N423" s="68">
        <v>37.6</v>
      </c>
      <c r="O423" s="104"/>
    </row>
    <row r="424" spans="2:15" x14ac:dyDescent="0.25">
      <c r="B424" s="104" t="s">
        <v>469</v>
      </c>
      <c r="C424" s="105">
        <v>55.307428571428581</v>
      </c>
      <c r="D424" s="68">
        <v>30.6</v>
      </c>
      <c r="E424" s="68">
        <v>7.403428571428571</v>
      </c>
      <c r="F424" s="106">
        <v>17.304000000000002</v>
      </c>
      <c r="G424" s="105">
        <v>66.826285714285689</v>
      </c>
      <c r="H424" s="68">
        <v>18.066285714285712</v>
      </c>
      <c r="I424" s="68">
        <v>8.3000000000000007</v>
      </c>
      <c r="J424" s="106">
        <v>40.45999999999998</v>
      </c>
      <c r="K424" s="105">
        <v>59.071428571428569</v>
      </c>
      <c r="L424" s="68">
        <v>14.39999999999999</v>
      </c>
      <c r="M424" s="68">
        <v>11.100000000000003</v>
      </c>
      <c r="N424" s="68">
        <v>33.571428571428569</v>
      </c>
      <c r="O424" s="104"/>
    </row>
    <row r="425" spans="2:15" x14ac:dyDescent="0.25">
      <c r="B425" s="104" t="s">
        <v>500</v>
      </c>
      <c r="C425" s="105">
        <v>29.194285714285719</v>
      </c>
      <c r="D425" s="68">
        <v>8.4320000000000004</v>
      </c>
      <c r="E425" s="68">
        <v>12.64</v>
      </c>
      <c r="F425" s="106">
        <v>8.122285714285713</v>
      </c>
      <c r="G425" s="105">
        <v>44.650857142857141</v>
      </c>
      <c r="H425" s="68">
        <v>9.9108571428571448</v>
      </c>
      <c r="I425" s="68">
        <v>11.619999999999994</v>
      </c>
      <c r="J425" s="106">
        <v>23.120000000000008</v>
      </c>
      <c r="K425" s="105">
        <v>47.008571428571408</v>
      </c>
      <c r="L425" s="68">
        <v>11.199999999999994</v>
      </c>
      <c r="M425" s="68">
        <v>11.100000000000003</v>
      </c>
      <c r="N425" s="68">
        <v>24.708571428571428</v>
      </c>
      <c r="O425" s="104"/>
    </row>
    <row r="426" spans="2:15" x14ac:dyDescent="0.25">
      <c r="B426" s="104" t="s">
        <v>750</v>
      </c>
      <c r="C426" s="105">
        <v>37.976428571428549</v>
      </c>
      <c r="D426" s="68">
        <v>28.984999999999999</v>
      </c>
      <c r="E426" s="68">
        <v>8.1821428571428587</v>
      </c>
      <c r="F426" s="106">
        <v>0.80928571428571416</v>
      </c>
      <c r="G426" s="105">
        <v>42.925714285714299</v>
      </c>
      <c r="H426" s="68">
        <v>13.965714285714288</v>
      </c>
      <c r="I426" s="68">
        <v>11.620000000000005</v>
      </c>
      <c r="J426" s="106">
        <v>17.340000000000018</v>
      </c>
      <c r="K426" s="105">
        <v>58.598214285714278</v>
      </c>
      <c r="L426" s="68">
        <v>6.3999999999999959</v>
      </c>
      <c r="M426" s="68">
        <v>22.067857142857168</v>
      </c>
      <c r="N426" s="68">
        <v>30.130357142857157</v>
      </c>
      <c r="O426" s="104"/>
    </row>
    <row r="427" spans="2:15" x14ac:dyDescent="0.25">
      <c r="B427" s="104" t="s">
        <v>311</v>
      </c>
      <c r="C427" s="105">
        <v>58.84432432432434</v>
      </c>
      <c r="D427" s="68">
        <v>35.635675675675685</v>
      </c>
      <c r="E427" s="68">
        <v>7.1740540540540527</v>
      </c>
      <c r="F427" s="106">
        <v>16.034594594594598</v>
      </c>
      <c r="G427" s="105">
        <v>47.584324324324307</v>
      </c>
      <c r="H427" s="68">
        <v>0.48432432432432426</v>
      </c>
      <c r="I427" s="68">
        <v>6.6400000000000041</v>
      </c>
      <c r="J427" s="106">
        <v>40.45999999999998</v>
      </c>
      <c r="K427" s="105">
        <v>44.935135135135134</v>
      </c>
      <c r="L427" s="68">
        <v>14.39999999999999</v>
      </c>
      <c r="M427" s="68">
        <v>11.100000000000005</v>
      </c>
      <c r="N427" s="68">
        <v>19.435135135135134</v>
      </c>
      <c r="O427" s="104"/>
    </row>
    <row r="428" spans="2:15" x14ac:dyDescent="0.25">
      <c r="B428" s="104" t="s">
        <v>915</v>
      </c>
      <c r="C428" s="105">
        <v>34.433846153846154</v>
      </c>
      <c r="D428" s="68">
        <v>25.630769230769232</v>
      </c>
      <c r="E428" s="68">
        <v>7.5353846153846158</v>
      </c>
      <c r="F428" s="106">
        <v>1.2676923076923079</v>
      </c>
      <c r="G428" s="105">
        <v>47.00615384615385</v>
      </c>
      <c r="H428" s="68">
        <v>21.366153846153846</v>
      </c>
      <c r="I428" s="68">
        <v>8.3000000000000007</v>
      </c>
      <c r="J428" s="106">
        <v>17.339999999999996</v>
      </c>
      <c r="K428" s="105">
        <v>69.969230769230762</v>
      </c>
      <c r="L428" s="68">
        <v>8</v>
      </c>
      <c r="M428" s="68">
        <v>22.199999999999996</v>
      </c>
      <c r="N428" s="68">
        <v>39.769230769230774</v>
      </c>
      <c r="O428" s="104"/>
    </row>
    <row r="429" spans="2:15" x14ac:dyDescent="0.25">
      <c r="B429" s="104" t="s">
        <v>728</v>
      </c>
      <c r="C429" s="105">
        <v>51.24909090909091</v>
      </c>
      <c r="D429" s="68">
        <v>44.354545454545445</v>
      </c>
      <c r="E429" s="68">
        <v>6.8945454545454545</v>
      </c>
      <c r="F429" s="106">
        <v>0</v>
      </c>
      <c r="G429" s="105">
        <v>61.812727272727265</v>
      </c>
      <c r="H429" s="68">
        <v>7.2727272727272734</v>
      </c>
      <c r="I429" s="68">
        <v>8.3000000000000007</v>
      </c>
      <c r="J429" s="106">
        <v>46.240000000000016</v>
      </c>
      <c r="K429" s="105">
        <v>57.749999999999993</v>
      </c>
      <c r="L429" s="68">
        <v>14.399999999999999</v>
      </c>
      <c r="M429" s="68">
        <v>22.199999999999992</v>
      </c>
      <c r="N429" s="68">
        <v>21.15</v>
      </c>
      <c r="O429" s="104"/>
    </row>
    <row r="430" spans="2:15" x14ac:dyDescent="0.25">
      <c r="B430" s="104" t="s">
        <v>788</v>
      </c>
      <c r="C430" s="105">
        <v>39.104838709677409</v>
      </c>
      <c r="D430" s="68">
        <v>27.792258064516144</v>
      </c>
      <c r="E430" s="68">
        <v>11.212903225806455</v>
      </c>
      <c r="F430" s="106">
        <v>9.9677419354838745E-2</v>
      </c>
      <c r="G430" s="105">
        <v>84.957419354838706</v>
      </c>
      <c r="H430" s="68">
        <v>17.197419354838708</v>
      </c>
      <c r="I430" s="68">
        <v>9.9600000000000133</v>
      </c>
      <c r="J430" s="106">
        <v>57.8</v>
      </c>
      <c r="K430" s="105">
        <v>74.462903225806429</v>
      </c>
      <c r="L430" s="68">
        <v>3.1999999999999971</v>
      </c>
      <c r="M430" s="68">
        <v>36.164516129032258</v>
      </c>
      <c r="N430" s="68">
        <v>35.098387096774204</v>
      </c>
      <c r="O430" s="104"/>
    </row>
    <row r="431" spans="2:15" x14ac:dyDescent="0.25">
      <c r="B431" s="104" t="s">
        <v>268</v>
      </c>
      <c r="C431" s="105">
        <v>62.102162162162152</v>
      </c>
      <c r="D431" s="68">
        <v>47.21405405405406</v>
      </c>
      <c r="E431" s="68">
        <v>9.8216216216216203</v>
      </c>
      <c r="F431" s="106">
        <v>5.0664864864864851</v>
      </c>
      <c r="G431" s="105">
        <v>14.98378378378378</v>
      </c>
      <c r="H431" s="68">
        <v>0.10378378378378379</v>
      </c>
      <c r="I431" s="68">
        <v>3.3200000000000021</v>
      </c>
      <c r="J431" s="106">
        <v>11.560000000000004</v>
      </c>
      <c r="K431" s="105">
        <v>49.218918918918938</v>
      </c>
      <c r="L431" s="68">
        <v>9.600000000000005</v>
      </c>
      <c r="M431" s="68">
        <v>25.899999999999984</v>
      </c>
      <c r="N431" s="68">
        <v>13.718918918918909</v>
      </c>
      <c r="O431" s="104"/>
    </row>
    <row r="432" spans="2:15" x14ac:dyDescent="0.25">
      <c r="B432" s="104" t="s">
        <v>1105</v>
      </c>
      <c r="C432" s="105">
        <v>40.956000000000003</v>
      </c>
      <c r="D432" s="68">
        <v>11.424000000000003</v>
      </c>
      <c r="E432" s="68">
        <v>12.64</v>
      </c>
      <c r="F432" s="106">
        <v>16.891999999999999</v>
      </c>
      <c r="G432" s="105">
        <v>72.772000000000006</v>
      </c>
      <c r="H432" s="68">
        <v>13.311999999999998</v>
      </c>
      <c r="I432" s="68">
        <v>1.6600000000000001</v>
      </c>
      <c r="J432" s="106">
        <v>57.8</v>
      </c>
      <c r="K432" s="105">
        <v>76.759999999999991</v>
      </c>
      <c r="L432" s="68">
        <v>4.8</v>
      </c>
      <c r="M432" s="68">
        <v>25.9</v>
      </c>
      <c r="N432" s="68">
        <v>46.06</v>
      </c>
      <c r="O432" s="104"/>
    </row>
    <row r="433" spans="2:15" x14ac:dyDescent="0.25">
      <c r="B433" s="104" t="s">
        <v>586</v>
      </c>
      <c r="C433" s="105">
        <v>48.766829268292653</v>
      </c>
      <c r="D433" s="68">
        <v>43.884878048780458</v>
      </c>
      <c r="E433" s="68">
        <v>3.7765853658536579</v>
      </c>
      <c r="F433" s="106">
        <v>1.1053658536585367</v>
      </c>
      <c r="G433" s="105">
        <v>66.675609756097543</v>
      </c>
      <c r="H433" s="68">
        <v>9.6156097560975624</v>
      </c>
      <c r="I433" s="68">
        <v>16.600000000000001</v>
      </c>
      <c r="J433" s="106">
        <v>40.459999999999972</v>
      </c>
      <c r="K433" s="105">
        <v>43.841463414634148</v>
      </c>
      <c r="L433" s="68">
        <v>14.399999999999988</v>
      </c>
      <c r="M433" s="68">
        <v>11.100000000000009</v>
      </c>
      <c r="N433" s="68">
        <v>18.341463414634145</v>
      </c>
      <c r="O433" s="104"/>
    </row>
    <row r="434" spans="2:15" x14ac:dyDescent="0.25">
      <c r="B434" s="104" t="s">
        <v>1031</v>
      </c>
      <c r="C434" s="105">
        <v>43.622142857142862</v>
      </c>
      <c r="D434" s="68">
        <v>32.980000000000011</v>
      </c>
      <c r="E434" s="68">
        <v>8.8028571428571425</v>
      </c>
      <c r="F434" s="106">
        <v>1.8392857142857151</v>
      </c>
      <c r="G434" s="105">
        <v>35.711428571428563</v>
      </c>
      <c r="H434" s="68">
        <v>8.4114285714285728</v>
      </c>
      <c r="I434" s="68">
        <v>9.9599999999999991</v>
      </c>
      <c r="J434" s="106">
        <v>17.339999999999996</v>
      </c>
      <c r="K434" s="105">
        <v>59.421428571428578</v>
      </c>
      <c r="L434" s="68">
        <v>3.2000000000000015</v>
      </c>
      <c r="M434" s="68">
        <v>19.292857142857144</v>
      </c>
      <c r="N434" s="68">
        <v>36.928571428571431</v>
      </c>
      <c r="O434" s="104"/>
    </row>
    <row r="435" spans="2:15" x14ac:dyDescent="0.25">
      <c r="B435" s="104" t="s">
        <v>1032</v>
      </c>
      <c r="C435" s="105">
        <v>48.285000000000004</v>
      </c>
      <c r="D435" s="68">
        <v>25.585000000000001</v>
      </c>
      <c r="E435" s="68">
        <v>13.430000000000001</v>
      </c>
      <c r="F435" s="106">
        <v>9.2700000000000014</v>
      </c>
      <c r="G435" s="105">
        <v>28.6</v>
      </c>
      <c r="H435" s="68">
        <v>9.6000000000000014</v>
      </c>
      <c r="I435" s="68">
        <v>1.66</v>
      </c>
      <c r="J435" s="106">
        <v>17.34</v>
      </c>
      <c r="K435" s="105">
        <v>63.837499999999999</v>
      </c>
      <c r="L435" s="68">
        <v>4.8</v>
      </c>
      <c r="M435" s="68">
        <v>18.5</v>
      </c>
      <c r="N435" s="68">
        <v>40.537500000000001</v>
      </c>
      <c r="O435" s="104"/>
    </row>
    <row r="436" spans="2:15" x14ac:dyDescent="0.25">
      <c r="B436" s="104" t="s">
        <v>366</v>
      </c>
      <c r="C436" s="105">
        <v>23.84</v>
      </c>
      <c r="D436" s="68">
        <v>13.090000000000002</v>
      </c>
      <c r="E436" s="68">
        <v>8.6900000000000013</v>
      </c>
      <c r="F436" s="106">
        <v>2.06</v>
      </c>
      <c r="G436" s="105">
        <v>40.78</v>
      </c>
      <c r="H436" s="68">
        <v>16</v>
      </c>
      <c r="I436" s="68">
        <v>1.6600000000000001</v>
      </c>
      <c r="J436" s="106">
        <v>23.12</v>
      </c>
      <c r="K436" s="105">
        <v>27.824999999999999</v>
      </c>
      <c r="L436" s="68">
        <v>8</v>
      </c>
      <c r="M436" s="68">
        <v>9.25</v>
      </c>
      <c r="N436" s="68">
        <v>10.575000000000001</v>
      </c>
      <c r="O436" s="104"/>
    </row>
    <row r="437" spans="2:15" x14ac:dyDescent="0.25">
      <c r="B437" s="104" t="s">
        <v>792</v>
      </c>
      <c r="C437" s="105">
        <v>36.116</v>
      </c>
      <c r="D437" s="68">
        <v>28.559999999999995</v>
      </c>
      <c r="E437" s="68">
        <v>6.32</v>
      </c>
      <c r="F437" s="106">
        <v>1.236</v>
      </c>
      <c r="G437" s="105">
        <v>66.116</v>
      </c>
      <c r="H437" s="68">
        <v>6.6560000000000006</v>
      </c>
      <c r="I437" s="68">
        <v>1.66</v>
      </c>
      <c r="J437" s="106">
        <v>57.8</v>
      </c>
      <c r="K437" s="105">
        <v>41.09</v>
      </c>
      <c r="L437" s="68">
        <v>3.1999999999999997</v>
      </c>
      <c r="M437" s="68">
        <v>11.099999999999998</v>
      </c>
      <c r="N437" s="68">
        <v>26.790000000000003</v>
      </c>
      <c r="O437" s="104"/>
    </row>
    <row r="438" spans="2:15" x14ac:dyDescent="0.25">
      <c r="B438" s="104" t="s">
        <v>305</v>
      </c>
      <c r="C438" s="105">
        <v>43.86375000000001</v>
      </c>
      <c r="D438" s="68">
        <v>24.89083333333333</v>
      </c>
      <c r="E438" s="68">
        <v>8.8875000000000028</v>
      </c>
      <c r="F438" s="106">
        <v>10.085416666666674</v>
      </c>
      <c r="G438" s="105">
        <v>30.700000000000003</v>
      </c>
      <c r="H438" s="68">
        <v>14.16</v>
      </c>
      <c r="I438" s="68">
        <v>4.9800000000000049</v>
      </c>
      <c r="J438" s="106">
        <v>11.559999999999997</v>
      </c>
      <c r="K438" s="105">
        <v>66.029166666666654</v>
      </c>
      <c r="L438" s="68">
        <v>12.799999999999997</v>
      </c>
      <c r="M438" s="68">
        <v>24.049999999999983</v>
      </c>
      <c r="N438" s="68">
        <v>29.179166666666664</v>
      </c>
      <c r="O438" s="104"/>
    </row>
    <row r="439" spans="2:15" x14ac:dyDescent="0.25">
      <c r="B439" s="104" t="s">
        <v>403</v>
      </c>
      <c r="C439" s="105">
        <v>63.789999999999992</v>
      </c>
      <c r="D439" s="68">
        <v>47.6</v>
      </c>
      <c r="E439" s="68">
        <v>4.3449999999999998</v>
      </c>
      <c r="F439" s="106">
        <v>11.844999999999995</v>
      </c>
      <c r="G439" s="105">
        <v>53.899999999999991</v>
      </c>
      <c r="H439" s="68">
        <v>15.839999999999998</v>
      </c>
      <c r="I439" s="68">
        <v>14.939999999999992</v>
      </c>
      <c r="J439" s="106">
        <v>23.120000000000008</v>
      </c>
      <c r="K439" s="105">
        <v>54.578124999999986</v>
      </c>
      <c r="L439" s="68">
        <v>11.199999999999994</v>
      </c>
      <c r="M439" s="68">
        <v>25.899999999999984</v>
      </c>
      <c r="N439" s="68">
        <v>17.478125000000002</v>
      </c>
      <c r="O439" s="104"/>
    </row>
    <row r="440" spans="2:15" x14ac:dyDescent="0.25">
      <c r="B440" s="104" t="s">
        <v>690</v>
      </c>
      <c r="C440" s="105">
        <v>37.423333333333339</v>
      </c>
      <c r="D440" s="68">
        <v>22.610000000000003</v>
      </c>
      <c r="E440" s="68">
        <v>10.006666666666668</v>
      </c>
      <c r="F440" s="106">
        <v>4.8066666666666675</v>
      </c>
      <c r="G440" s="105">
        <v>42.48</v>
      </c>
      <c r="H440" s="68">
        <v>4.4800000000000013</v>
      </c>
      <c r="I440" s="68">
        <v>3.32</v>
      </c>
      <c r="J440" s="106">
        <v>34.679999999999993</v>
      </c>
      <c r="K440" s="105">
        <v>54.875</v>
      </c>
      <c r="L440" s="68">
        <v>14.400000000000004</v>
      </c>
      <c r="M440" s="68">
        <v>11.099999999999998</v>
      </c>
      <c r="N440" s="68">
        <v>29.375000000000004</v>
      </c>
      <c r="O440" s="104"/>
    </row>
    <row r="441" spans="2:15" x14ac:dyDescent="0.25">
      <c r="B441" s="104" t="s">
        <v>1265</v>
      </c>
      <c r="C441" s="105">
        <v>28.020000000000003</v>
      </c>
      <c r="D441" s="68">
        <v>8.5680000000000014</v>
      </c>
      <c r="E441" s="68">
        <v>13.271999999999998</v>
      </c>
      <c r="F441" s="106">
        <v>6.1800000000000006</v>
      </c>
      <c r="G441" s="105">
        <v>87.188000000000002</v>
      </c>
      <c r="H441" s="68">
        <v>21.888000000000005</v>
      </c>
      <c r="I441" s="68">
        <v>13.28</v>
      </c>
      <c r="J441" s="106">
        <v>52.02</v>
      </c>
      <c r="K441" s="105">
        <v>67.09</v>
      </c>
      <c r="L441" s="68">
        <v>16</v>
      </c>
      <c r="M441" s="68">
        <v>14.429999999999998</v>
      </c>
      <c r="N441" s="68">
        <v>36.660000000000004</v>
      </c>
      <c r="O441" s="104"/>
    </row>
    <row r="442" spans="2:15" x14ac:dyDescent="0.25">
      <c r="B442" s="104" t="s">
        <v>476</v>
      </c>
      <c r="C442" s="105">
        <v>47.453043478260874</v>
      </c>
      <c r="D442" s="68">
        <v>31.871304347826083</v>
      </c>
      <c r="E442" s="68">
        <v>7.9686956521739152</v>
      </c>
      <c r="F442" s="106">
        <v>7.6130434782608694</v>
      </c>
      <c r="G442" s="105">
        <v>65.726086956521755</v>
      </c>
      <c r="H442" s="68">
        <v>11.186086956521741</v>
      </c>
      <c r="I442" s="68">
        <v>8.3000000000000007</v>
      </c>
      <c r="J442" s="106">
        <v>46.240000000000016</v>
      </c>
      <c r="K442" s="105">
        <v>59.421739130434787</v>
      </c>
      <c r="L442" s="68">
        <v>14.399999999999997</v>
      </c>
      <c r="M442" s="68">
        <v>11.099999999999996</v>
      </c>
      <c r="N442" s="68">
        <v>33.921739130434787</v>
      </c>
      <c r="O442" s="104"/>
    </row>
    <row r="443" spans="2:15" x14ac:dyDescent="0.25">
      <c r="B443" s="104" t="s">
        <v>476</v>
      </c>
      <c r="C443" s="105">
        <v>30.551428571428573</v>
      </c>
      <c r="D443" s="68">
        <v>12.240000000000002</v>
      </c>
      <c r="E443" s="68">
        <v>16.251428571428569</v>
      </c>
      <c r="F443" s="106">
        <v>2.06</v>
      </c>
      <c r="G443" s="105">
        <v>81.065714285714293</v>
      </c>
      <c r="H443" s="68">
        <v>18.285714285714288</v>
      </c>
      <c r="I443" s="68">
        <v>4.9800000000000004</v>
      </c>
      <c r="J443" s="106">
        <v>57.8</v>
      </c>
      <c r="K443" s="105">
        <v>55.928571428571431</v>
      </c>
      <c r="L443" s="68">
        <v>3.1999999999999997</v>
      </c>
      <c r="M443" s="68">
        <v>11.1</v>
      </c>
      <c r="N443" s="68">
        <v>41.628571428571433</v>
      </c>
      <c r="O443" s="104"/>
    </row>
    <row r="444" spans="2:15" x14ac:dyDescent="0.25">
      <c r="B444" s="104" t="s">
        <v>272</v>
      </c>
      <c r="C444" s="105">
        <v>64.984137931034496</v>
      </c>
      <c r="D444" s="68">
        <v>45.630344827586207</v>
      </c>
      <c r="E444" s="68">
        <v>9.4800000000000022</v>
      </c>
      <c r="F444" s="106">
        <v>9.8737931034482731</v>
      </c>
      <c r="G444" s="105">
        <v>27.424827586206899</v>
      </c>
      <c r="H444" s="68">
        <v>9.2248275862068976</v>
      </c>
      <c r="I444" s="68">
        <v>6.6400000000000041</v>
      </c>
      <c r="J444" s="106">
        <v>11.560000000000004</v>
      </c>
      <c r="K444" s="105">
        <v>52.67931034482757</v>
      </c>
      <c r="L444" s="68">
        <v>9.6</v>
      </c>
      <c r="M444" s="68">
        <v>25.899999999999984</v>
      </c>
      <c r="N444" s="68">
        <v>17.179310344827588</v>
      </c>
      <c r="O444" s="104"/>
    </row>
    <row r="445" spans="2:15" x14ac:dyDescent="0.25">
      <c r="B445" s="104" t="s">
        <v>1187</v>
      </c>
      <c r="C445" s="105">
        <v>20.398124999999993</v>
      </c>
      <c r="D445" s="68">
        <v>4.7600000000000025</v>
      </c>
      <c r="E445" s="68">
        <v>8.4925000000000015</v>
      </c>
      <c r="F445" s="106">
        <v>7.1456250000000017</v>
      </c>
      <c r="G445" s="105">
        <v>80.14</v>
      </c>
      <c r="H445" s="68">
        <v>18.16</v>
      </c>
      <c r="I445" s="68">
        <v>9.9600000000000026</v>
      </c>
      <c r="J445" s="106">
        <v>52.019999999999968</v>
      </c>
      <c r="K445" s="105">
        <v>63.98125000000001</v>
      </c>
      <c r="L445" s="68">
        <v>1.6000000000000008</v>
      </c>
      <c r="M445" s="68">
        <v>27.865625000000016</v>
      </c>
      <c r="N445" s="68">
        <v>34.515625</v>
      </c>
      <c r="O445" s="104"/>
    </row>
    <row r="446" spans="2:15" x14ac:dyDescent="0.25">
      <c r="B446" s="104" t="s">
        <v>941</v>
      </c>
      <c r="C446" s="105">
        <v>46.366666666666674</v>
      </c>
      <c r="D446" s="68">
        <v>29.088888888888892</v>
      </c>
      <c r="E446" s="68">
        <v>10.182222222222222</v>
      </c>
      <c r="F446" s="106">
        <v>7.0955555555555545</v>
      </c>
      <c r="G446" s="105">
        <v>39.728888888888889</v>
      </c>
      <c r="H446" s="68">
        <v>22.328888888888891</v>
      </c>
      <c r="I446" s="68">
        <v>11.620000000000003</v>
      </c>
      <c r="J446" s="106">
        <v>5.7799999999999994</v>
      </c>
      <c r="K446" s="105">
        <v>58.822222222222223</v>
      </c>
      <c r="L446" s="68">
        <v>9.6</v>
      </c>
      <c r="M446" s="68">
        <v>11.1</v>
      </c>
      <c r="N446" s="68">
        <v>38.12222222222222</v>
      </c>
      <c r="O446" s="104"/>
    </row>
    <row r="447" spans="2:15" x14ac:dyDescent="0.25">
      <c r="B447" s="104" t="s">
        <v>527</v>
      </c>
      <c r="C447" s="105">
        <v>32.664444444444449</v>
      </c>
      <c r="D447" s="68">
        <v>24.857777777777773</v>
      </c>
      <c r="E447" s="68">
        <v>3.6866666666666661</v>
      </c>
      <c r="F447" s="106">
        <v>4.120000000000001</v>
      </c>
      <c r="G447" s="105">
        <v>34.713333333333338</v>
      </c>
      <c r="H447" s="68">
        <v>6.6133333333333342</v>
      </c>
      <c r="I447" s="68">
        <v>4.9799999999999995</v>
      </c>
      <c r="J447" s="106">
        <v>23.120000000000008</v>
      </c>
      <c r="K447" s="105">
        <v>46.633333333333333</v>
      </c>
      <c r="L447" s="68">
        <v>6.4000000000000021</v>
      </c>
      <c r="M447" s="68">
        <v>30.833333333333339</v>
      </c>
      <c r="N447" s="68">
        <v>9.4</v>
      </c>
      <c r="O447" s="104"/>
    </row>
    <row r="448" spans="2:15" x14ac:dyDescent="0.25">
      <c r="B448" s="104" t="s">
        <v>649</v>
      </c>
      <c r="C448" s="105">
        <v>27.67655172413793</v>
      </c>
      <c r="D448" s="68">
        <v>8.0427586206896517</v>
      </c>
      <c r="E448" s="68">
        <v>10.896551724137932</v>
      </c>
      <c r="F448" s="106">
        <v>8.7372413793103441</v>
      </c>
      <c r="G448" s="105">
        <v>36.32689655172414</v>
      </c>
      <c r="H448" s="68">
        <v>9.8868965517241385</v>
      </c>
      <c r="I448" s="68">
        <v>3.3200000000000021</v>
      </c>
      <c r="J448" s="106">
        <v>23.120000000000008</v>
      </c>
      <c r="K448" s="105">
        <v>79.606896551724148</v>
      </c>
      <c r="L448" s="68">
        <v>16</v>
      </c>
      <c r="M448" s="68">
        <v>33.299999999999983</v>
      </c>
      <c r="N448" s="68">
        <v>30.306896551724137</v>
      </c>
      <c r="O448" s="104"/>
    </row>
    <row r="449" spans="2:15" x14ac:dyDescent="0.25">
      <c r="B449" s="104" t="s">
        <v>439</v>
      </c>
      <c r="C449" s="105">
        <v>56.42551724137931</v>
      </c>
      <c r="D449" s="68">
        <v>35.946206896551729</v>
      </c>
      <c r="E449" s="68">
        <v>5.7751724137931042</v>
      </c>
      <c r="F449" s="106">
        <v>14.704137931034483</v>
      </c>
      <c r="G449" s="105">
        <v>18.967586206896552</v>
      </c>
      <c r="H449" s="68">
        <v>2.4275862068965521</v>
      </c>
      <c r="I449" s="68">
        <v>4.9800000000000004</v>
      </c>
      <c r="J449" s="106">
        <v>11.560000000000004</v>
      </c>
      <c r="K449" s="105">
        <v>43.713793103448268</v>
      </c>
      <c r="L449" s="68">
        <v>9.6</v>
      </c>
      <c r="M449" s="68">
        <v>11.1</v>
      </c>
      <c r="N449" s="68">
        <v>23.013793103448275</v>
      </c>
      <c r="O449" s="104"/>
    </row>
    <row r="450" spans="2:15" x14ac:dyDescent="0.25">
      <c r="B450" s="104" t="s">
        <v>720</v>
      </c>
      <c r="C450" s="105">
        <v>52.909090909090907</v>
      </c>
      <c r="D450" s="68">
        <v>46.301818181818177</v>
      </c>
      <c r="E450" s="68">
        <v>6.6072727272727274</v>
      </c>
      <c r="F450" s="106">
        <v>0</v>
      </c>
      <c r="G450" s="105">
        <v>71.445454545454538</v>
      </c>
      <c r="H450" s="68">
        <v>11.985454545454546</v>
      </c>
      <c r="I450" s="68">
        <v>1.66</v>
      </c>
      <c r="J450" s="106">
        <v>57.8</v>
      </c>
      <c r="K450" s="105">
        <v>65.563636363636363</v>
      </c>
      <c r="L450" s="68">
        <v>3.1999999999999997</v>
      </c>
      <c r="M450" s="68">
        <v>22.199999999999996</v>
      </c>
      <c r="N450" s="68">
        <v>40.163636363636364</v>
      </c>
      <c r="O450" s="104"/>
    </row>
    <row r="451" spans="2:15" x14ac:dyDescent="0.25">
      <c r="B451" s="104" t="s">
        <v>597</v>
      </c>
      <c r="C451" s="105">
        <v>50.716428571428587</v>
      </c>
      <c r="D451" s="68">
        <v>43.944999999999965</v>
      </c>
      <c r="E451" s="68">
        <v>6.7714285714285731</v>
      </c>
      <c r="F451" s="106">
        <v>0</v>
      </c>
      <c r="G451" s="105">
        <v>57.688571428571422</v>
      </c>
      <c r="H451" s="68">
        <v>8.0685714285714294</v>
      </c>
      <c r="I451" s="68">
        <v>14.939999999999987</v>
      </c>
      <c r="J451" s="106">
        <v>34.680000000000035</v>
      </c>
      <c r="K451" s="105">
        <v>42.532142857142837</v>
      </c>
      <c r="L451" s="68">
        <v>12.799999999999992</v>
      </c>
      <c r="M451" s="68">
        <v>11.100000000000012</v>
      </c>
      <c r="N451" s="68">
        <v>18.632142857142853</v>
      </c>
      <c r="O451" s="104"/>
    </row>
    <row r="452" spans="2:15" x14ac:dyDescent="0.25">
      <c r="B452" s="104" t="s">
        <v>447</v>
      </c>
      <c r="C452" s="105">
        <v>55.708000000000006</v>
      </c>
      <c r="D452" s="68">
        <v>31.824000000000009</v>
      </c>
      <c r="E452" s="68">
        <v>8.757714285714286</v>
      </c>
      <c r="F452" s="106">
        <v>15.126285714285714</v>
      </c>
      <c r="G452" s="105">
        <v>51.803428571428562</v>
      </c>
      <c r="H452" s="68">
        <v>6.3634285714285728</v>
      </c>
      <c r="I452" s="68">
        <v>4.9800000000000022</v>
      </c>
      <c r="J452" s="106">
        <v>40.45999999999998</v>
      </c>
      <c r="K452" s="105">
        <v>56.922857142857147</v>
      </c>
      <c r="L452" s="68">
        <v>14.39999999999999</v>
      </c>
      <c r="M452" s="68">
        <v>11.100000000000003</v>
      </c>
      <c r="N452" s="68">
        <v>31.42285714285714</v>
      </c>
      <c r="O452" s="104"/>
    </row>
    <row r="453" spans="2:15" x14ac:dyDescent="0.25">
      <c r="B453" s="104" t="s">
        <v>225</v>
      </c>
      <c r="C453" s="105">
        <v>35.535238095238093</v>
      </c>
      <c r="D453" s="68">
        <v>20.399999999999999</v>
      </c>
      <c r="E453" s="68">
        <v>5.7180952380952395</v>
      </c>
      <c r="F453" s="106">
        <v>9.4171428571428546</v>
      </c>
      <c r="G453" s="105">
        <v>27.862857142857145</v>
      </c>
      <c r="H453" s="68">
        <v>12.98285714285714</v>
      </c>
      <c r="I453" s="68">
        <v>3.3200000000000007</v>
      </c>
      <c r="J453" s="106">
        <v>11.560000000000002</v>
      </c>
      <c r="K453" s="105">
        <v>29.704761904761902</v>
      </c>
      <c r="L453" s="68">
        <v>12.800000000000002</v>
      </c>
      <c r="M453" s="68">
        <v>3.7000000000000006</v>
      </c>
      <c r="N453" s="68">
        <v>13.204761904761904</v>
      </c>
      <c r="O453" s="104"/>
    </row>
    <row r="454" spans="2:15" x14ac:dyDescent="0.25">
      <c r="B454" s="104" t="s">
        <v>800</v>
      </c>
      <c r="C454" s="105">
        <v>45.290769230769236</v>
      </c>
      <c r="D454" s="68">
        <v>25.264615384615386</v>
      </c>
      <c r="E454" s="68">
        <v>17.015384615384615</v>
      </c>
      <c r="F454" s="106">
        <v>3.0107692307692315</v>
      </c>
      <c r="G454" s="105">
        <v>88.056923076923084</v>
      </c>
      <c r="H454" s="68">
        <v>21.956923076923079</v>
      </c>
      <c r="I454" s="68">
        <v>8.3000000000000007</v>
      </c>
      <c r="J454" s="106">
        <v>57.8</v>
      </c>
      <c r="K454" s="105">
        <v>63.515384615384612</v>
      </c>
      <c r="L454" s="68">
        <v>11.2</v>
      </c>
      <c r="M454" s="68">
        <v>11.099999999999998</v>
      </c>
      <c r="N454" s="68">
        <v>41.215384615384615</v>
      </c>
      <c r="O454" s="104"/>
    </row>
    <row r="455" spans="2:15" x14ac:dyDescent="0.25">
      <c r="B455" s="104" t="s">
        <v>738</v>
      </c>
      <c r="C455" s="105">
        <v>34.72</v>
      </c>
      <c r="D455" s="68">
        <v>32.262222222222228</v>
      </c>
      <c r="E455" s="68">
        <v>2.4577777777777778</v>
      </c>
      <c r="F455" s="106">
        <v>0</v>
      </c>
      <c r="G455" s="105">
        <v>51.028888888888886</v>
      </c>
      <c r="H455" s="68">
        <v>3.1288888888888895</v>
      </c>
      <c r="I455" s="68">
        <v>1.66</v>
      </c>
      <c r="J455" s="106">
        <v>46.239999999999995</v>
      </c>
      <c r="K455" s="105">
        <v>64.233333333333334</v>
      </c>
      <c r="L455" s="68">
        <v>14.400000000000002</v>
      </c>
      <c r="M455" s="68">
        <v>18.5</v>
      </c>
      <c r="N455" s="68">
        <v>31.333333333333332</v>
      </c>
      <c r="O455" s="104"/>
    </row>
    <row r="456" spans="2:15" x14ac:dyDescent="0.25">
      <c r="B456" s="104" t="s">
        <v>846</v>
      </c>
      <c r="C456" s="105">
        <v>39.326666666666675</v>
      </c>
      <c r="D456" s="68">
        <v>14.28</v>
      </c>
      <c r="E456" s="68">
        <v>14.746666666666666</v>
      </c>
      <c r="F456" s="106">
        <v>10.3</v>
      </c>
      <c r="G456" s="105">
        <v>76.813333333333333</v>
      </c>
      <c r="H456" s="68">
        <v>12.373333333333335</v>
      </c>
      <c r="I456" s="68">
        <v>6.6400000000000015</v>
      </c>
      <c r="J456" s="106">
        <v>57.8</v>
      </c>
      <c r="K456" s="105">
        <v>66.2</v>
      </c>
      <c r="L456" s="68">
        <v>12.800000000000002</v>
      </c>
      <c r="M456" s="68">
        <v>11.1</v>
      </c>
      <c r="N456" s="68">
        <v>42.300000000000004</v>
      </c>
      <c r="O456" s="104"/>
    </row>
    <row r="457" spans="2:15" x14ac:dyDescent="0.25">
      <c r="B457" s="104" t="s">
        <v>1280</v>
      </c>
      <c r="C457" s="105">
        <v>37.074074074074069</v>
      </c>
      <c r="D457" s="68">
        <v>28.383703703703695</v>
      </c>
      <c r="E457" s="68">
        <v>6.5540740740740739</v>
      </c>
      <c r="F457" s="106">
        <v>2.136296296296297</v>
      </c>
      <c r="G457" s="105">
        <v>61.786666666666676</v>
      </c>
      <c r="H457" s="68">
        <v>8.1066666666666674</v>
      </c>
      <c r="I457" s="68">
        <v>1.6600000000000006</v>
      </c>
      <c r="J457" s="106">
        <v>52.019999999999975</v>
      </c>
      <c r="K457" s="105">
        <v>47.237037037037034</v>
      </c>
      <c r="L457" s="68">
        <v>3.2000000000000011</v>
      </c>
      <c r="M457" s="68">
        <v>10.962962962962958</v>
      </c>
      <c r="N457" s="68">
        <v>33.074074074074083</v>
      </c>
      <c r="O457" s="104"/>
    </row>
    <row r="458" spans="2:15" x14ac:dyDescent="0.25">
      <c r="B458" s="104" t="s">
        <v>678</v>
      </c>
      <c r="C458" s="105">
        <v>48.721454545454542</v>
      </c>
      <c r="D458" s="68">
        <v>32.627636363636348</v>
      </c>
      <c r="E458" s="68">
        <v>10.887636363636368</v>
      </c>
      <c r="F458" s="106">
        <v>5.20618181818182</v>
      </c>
      <c r="G458" s="105">
        <v>33.171272727272736</v>
      </c>
      <c r="H458" s="68">
        <v>17.431272727272734</v>
      </c>
      <c r="I458" s="68">
        <v>9.9600000000000133</v>
      </c>
      <c r="J458" s="106">
        <v>5.7799999999999869</v>
      </c>
      <c r="K458" s="105">
        <v>47.048181818181817</v>
      </c>
      <c r="L458" s="68">
        <v>4.800000000000006</v>
      </c>
      <c r="M458" s="68">
        <v>11.100000000000014</v>
      </c>
      <c r="N458" s="68">
        <v>31.148181818181811</v>
      </c>
      <c r="O458" s="104"/>
    </row>
    <row r="459" spans="2:15" x14ac:dyDescent="0.25">
      <c r="B459" s="104" t="s">
        <v>363</v>
      </c>
      <c r="C459" s="105">
        <v>48.984444444444449</v>
      </c>
      <c r="D459" s="68">
        <v>32.791111111111114</v>
      </c>
      <c r="E459" s="68">
        <v>7.7244444444444458</v>
      </c>
      <c r="F459" s="106">
        <v>8.4688888888888911</v>
      </c>
      <c r="G459" s="105">
        <v>28.762222222222224</v>
      </c>
      <c r="H459" s="68">
        <v>3.9822222222222226</v>
      </c>
      <c r="I459" s="68">
        <v>1.66</v>
      </c>
      <c r="J459" s="106">
        <v>23.119999999999997</v>
      </c>
      <c r="K459" s="105">
        <v>36.222222222222221</v>
      </c>
      <c r="L459" s="68">
        <v>4.8</v>
      </c>
      <c r="M459" s="68">
        <v>7.3999999999999995</v>
      </c>
      <c r="N459" s="68">
        <v>24.022222222222219</v>
      </c>
      <c r="O459" s="104"/>
    </row>
    <row r="460" spans="2:15" x14ac:dyDescent="0.25">
      <c r="B460" s="104" t="s">
        <v>328</v>
      </c>
      <c r="C460" s="105">
        <v>52.185818181818206</v>
      </c>
      <c r="D460" s="68">
        <v>33.233454545454528</v>
      </c>
      <c r="E460" s="68">
        <v>6.7796363636363637</v>
      </c>
      <c r="F460" s="106">
        <v>12.172727272727281</v>
      </c>
      <c r="G460" s="105">
        <v>46.510545454545486</v>
      </c>
      <c r="H460" s="68">
        <v>1.0705454545454545</v>
      </c>
      <c r="I460" s="68">
        <v>4.9800000000000058</v>
      </c>
      <c r="J460" s="106">
        <v>40.460000000000008</v>
      </c>
      <c r="K460" s="105">
        <v>46.398181818181818</v>
      </c>
      <c r="L460" s="68">
        <v>11.200000000000003</v>
      </c>
      <c r="M460" s="68">
        <v>11.100000000000012</v>
      </c>
      <c r="N460" s="68">
        <v>24.098181818181828</v>
      </c>
      <c r="O460" s="104"/>
    </row>
    <row r="461" spans="2:15" x14ac:dyDescent="0.25">
      <c r="B461" s="104" t="s">
        <v>526</v>
      </c>
      <c r="C461" s="105">
        <v>48.616153846153857</v>
      </c>
      <c r="D461" s="68">
        <v>40.826153846153836</v>
      </c>
      <c r="E461" s="68">
        <v>3.8284615384615384</v>
      </c>
      <c r="F461" s="106">
        <v>3.961538461538459</v>
      </c>
      <c r="G461" s="105">
        <v>47.501538461538487</v>
      </c>
      <c r="H461" s="68">
        <v>11.101538461538468</v>
      </c>
      <c r="I461" s="68">
        <v>13.279999999999994</v>
      </c>
      <c r="J461" s="106">
        <v>23.119999999999987</v>
      </c>
      <c r="K461" s="105">
        <v>54.376923076923092</v>
      </c>
      <c r="L461" s="68">
        <v>8</v>
      </c>
      <c r="M461" s="68">
        <v>28.390384615384608</v>
      </c>
      <c r="N461" s="68">
        <v>17.986538461538466</v>
      </c>
      <c r="O461" s="104"/>
    </row>
    <row r="462" spans="2:15" x14ac:dyDescent="0.25">
      <c r="B462" s="104" t="s">
        <v>455</v>
      </c>
      <c r="C462" s="105">
        <v>58.530666666666662</v>
      </c>
      <c r="D462" s="68">
        <v>35.858666666666672</v>
      </c>
      <c r="E462" s="68">
        <v>6.7413333333333334</v>
      </c>
      <c r="F462" s="106">
        <v>15.930666666666667</v>
      </c>
      <c r="G462" s="105">
        <v>51.250666666666667</v>
      </c>
      <c r="H462" s="68">
        <v>9.1306666666666665</v>
      </c>
      <c r="I462" s="68">
        <v>1.6600000000000004</v>
      </c>
      <c r="J462" s="106">
        <v>40.459999999999987</v>
      </c>
      <c r="K462" s="105">
        <v>49.840000000000011</v>
      </c>
      <c r="L462" s="68">
        <v>9.5999999999999979</v>
      </c>
      <c r="M462" s="68">
        <v>11.099999999999998</v>
      </c>
      <c r="N462" s="68">
        <v>29.14</v>
      </c>
      <c r="O462" s="104"/>
    </row>
    <row r="463" spans="2:15" x14ac:dyDescent="0.25">
      <c r="B463" s="104" t="s">
        <v>1219</v>
      </c>
      <c r="C463" s="105">
        <v>26.526249999999994</v>
      </c>
      <c r="D463" s="68">
        <v>13.982499999999998</v>
      </c>
      <c r="E463" s="68">
        <v>8.2949999999999999</v>
      </c>
      <c r="F463" s="106">
        <v>4.2487500000000011</v>
      </c>
      <c r="G463" s="105">
        <v>64.799999999999983</v>
      </c>
      <c r="H463" s="68">
        <v>11.120000000000001</v>
      </c>
      <c r="I463" s="68">
        <v>1.6600000000000004</v>
      </c>
      <c r="J463" s="106">
        <v>52.02000000000001</v>
      </c>
      <c r="K463" s="105">
        <v>52.000000000000007</v>
      </c>
      <c r="L463" s="68">
        <v>8</v>
      </c>
      <c r="M463" s="68">
        <v>11.099999999999998</v>
      </c>
      <c r="N463" s="68">
        <v>32.900000000000006</v>
      </c>
      <c r="O463" s="104"/>
    </row>
    <row r="464" spans="2:15" x14ac:dyDescent="0.25">
      <c r="B464" s="104" t="s">
        <v>288</v>
      </c>
      <c r="C464" s="105">
        <v>55.084230769230771</v>
      </c>
      <c r="D464" s="68">
        <v>42.016153846153806</v>
      </c>
      <c r="E464" s="68">
        <v>6.9276923076923094</v>
      </c>
      <c r="F464" s="106">
        <v>6.1403846153846127</v>
      </c>
      <c r="G464" s="105">
        <v>43.555384615384625</v>
      </c>
      <c r="H464" s="68">
        <v>12.135384615384616</v>
      </c>
      <c r="I464" s="68">
        <v>8.3000000000000007</v>
      </c>
      <c r="J464" s="106">
        <v>23.119999999999987</v>
      </c>
      <c r="K464" s="105">
        <v>60.686538461538468</v>
      </c>
      <c r="L464" s="68">
        <v>3.1999999999999984</v>
      </c>
      <c r="M464" s="68">
        <v>27.749999999999982</v>
      </c>
      <c r="N464" s="68">
        <v>29.736538461538458</v>
      </c>
      <c r="O464" s="104"/>
    </row>
    <row r="465" spans="2:15" x14ac:dyDescent="0.25">
      <c r="B465" s="104" t="s">
        <v>923</v>
      </c>
      <c r="C465" s="105">
        <v>30.178750000000001</v>
      </c>
      <c r="D465" s="68">
        <v>4.7600000000000007</v>
      </c>
      <c r="E465" s="68">
        <v>8.2949999999999999</v>
      </c>
      <c r="F465" s="106">
        <v>17.123750000000001</v>
      </c>
      <c r="G465" s="105">
        <v>69.220000000000013</v>
      </c>
      <c r="H465" s="68">
        <v>9.76</v>
      </c>
      <c r="I465" s="68">
        <v>1.6600000000000004</v>
      </c>
      <c r="J465" s="106">
        <v>57.8</v>
      </c>
      <c r="K465" s="105">
        <v>69.100000000000009</v>
      </c>
      <c r="L465" s="68">
        <v>16</v>
      </c>
      <c r="M465" s="68">
        <v>29.600000000000005</v>
      </c>
      <c r="N465" s="68">
        <v>23.5</v>
      </c>
      <c r="O465" s="104"/>
    </row>
    <row r="466" spans="2:15" x14ac:dyDescent="0.25">
      <c r="B466" s="104" t="s">
        <v>719</v>
      </c>
      <c r="C466" s="105">
        <v>51.417142857142871</v>
      </c>
      <c r="D466" s="68">
        <v>42.840000000000011</v>
      </c>
      <c r="E466" s="68">
        <v>8.5771428571428565</v>
      </c>
      <c r="F466" s="106">
        <v>0</v>
      </c>
      <c r="G466" s="105">
        <v>45.862857142857145</v>
      </c>
      <c r="H466" s="68">
        <v>7.8628571428571421</v>
      </c>
      <c r="I466" s="68">
        <v>3.32</v>
      </c>
      <c r="J466" s="106">
        <v>34.68</v>
      </c>
      <c r="K466" s="105">
        <v>48.071428571428569</v>
      </c>
      <c r="L466" s="68">
        <v>12.799999999999999</v>
      </c>
      <c r="M466" s="68">
        <v>11.1</v>
      </c>
      <c r="N466" s="68">
        <v>24.171428571428574</v>
      </c>
      <c r="O466" s="104"/>
    </row>
    <row r="467" spans="2:15" x14ac:dyDescent="0.25">
      <c r="B467" s="104" t="s">
        <v>632</v>
      </c>
      <c r="C467" s="105">
        <v>43.52000000000001</v>
      </c>
      <c r="D467" s="68">
        <v>23.8</v>
      </c>
      <c r="E467" s="68">
        <v>11.93777777777778</v>
      </c>
      <c r="F467" s="106">
        <v>7.7822222222222237</v>
      </c>
      <c r="G467" s="105">
        <v>56.291111111111107</v>
      </c>
      <c r="H467" s="68">
        <v>8.3911111111111101</v>
      </c>
      <c r="I467" s="68">
        <v>1.66</v>
      </c>
      <c r="J467" s="106">
        <v>46.239999999999995</v>
      </c>
      <c r="K467" s="105">
        <v>69.888888888888886</v>
      </c>
      <c r="L467" s="68">
        <v>14.400000000000002</v>
      </c>
      <c r="M467" s="68">
        <v>11.1</v>
      </c>
      <c r="N467" s="68">
        <v>44.388888888888886</v>
      </c>
      <c r="O467" s="104"/>
    </row>
    <row r="468" spans="2:15" x14ac:dyDescent="0.25">
      <c r="B468" s="104" t="s">
        <v>1059</v>
      </c>
      <c r="C468" s="105">
        <v>45.284000000000006</v>
      </c>
      <c r="D468" s="68">
        <v>25.227999999999991</v>
      </c>
      <c r="E468" s="68">
        <v>12.639999999999997</v>
      </c>
      <c r="F468" s="106">
        <v>7.4159999999999968</v>
      </c>
      <c r="G468" s="105">
        <v>37.108000000000004</v>
      </c>
      <c r="H468" s="68">
        <v>16.448</v>
      </c>
      <c r="I468" s="68">
        <v>3.3200000000000007</v>
      </c>
      <c r="J468" s="106">
        <v>17.339999999999996</v>
      </c>
      <c r="K468" s="105">
        <v>69.64</v>
      </c>
      <c r="L468" s="68">
        <v>8</v>
      </c>
      <c r="M468" s="68">
        <v>18.87</v>
      </c>
      <c r="N468" s="68">
        <v>42.769999999999996</v>
      </c>
      <c r="O468" s="104"/>
    </row>
    <row r="469" spans="2:15" x14ac:dyDescent="0.25">
      <c r="B469" s="104" t="s">
        <v>274</v>
      </c>
      <c r="C469" s="105">
        <v>61.081052631578949</v>
      </c>
      <c r="D469" s="68">
        <v>47.6</v>
      </c>
      <c r="E469" s="68">
        <v>1.6631578947368422</v>
      </c>
      <c r="F469" s="106">
        <v>11.817894736842101</v>
      </c>
      <c r="G469" s="105">
        <v>13.22</v>
      </c>
      <c r="H469" s="68">
        <v>0</v>
      </c>
      <c r="I469" s="68">
        <v>1.6600000000000006</v>
      </c>
      <c r="J469" s="106">
        <v>11.560000000000004</v>
      </c>
      <c r="K469" s="105">
        <v>40.20000000000001</v>
      </c>
      <c r="L469" s="68">
        <v>9.5999999999999979</v>
      </c>
      <c r="M469" s="68">
        <v>25.899999999999991</v>
      </c>
      <c r="N469" s="68">
        <v>4.700000000000002</v>
      </c>
      <c r="O469" s="104"/>
    </row>
    <row r="470" spans="2:15" x14ac:dyDescent="0.25">
      <c r="B470" s="104" t="s">
        <v>926</v>
      </c>
      <c r="C470" s="105">
        <v>23.874736842105268</v>
      </c>
      <c r="D470" s="68">
        <v>4.7600000000000016</v>
      </c>
      <c r="E470" s="68">
        <v>8.8147368421052619</v>
      </c>
      <c r="F470" s="106">
        <v>10.3</v>
      </c>
      <c r="G470" s="105">
        <v>81.950526315789475</v>
      </c>
      <c r="H470" s="68">
        <v>12.530526315789475</v>
      </c>
      <c r="I470" s="68">
        <v>11.619999999999997</v>
      </c>
      <c r="J470" s="106">
        <v>57.8</v>
      </c>
      <c r="K470" s="105">
        <v>63.215789473684232</v>
      </c>
      <c r="L470" s="68">
        <v>16</v>
      </c>
      <c r="M470" s="68">
        <v>11.099999999999998</v>
      </c>
      <c r="N470" s="68">
        <v>36.11578947368421</v>
      </c>
      <c r="O470" s="104"/>
    </row>
    <row r="471" spans="2:15" x14ac:dyDescent="0.25">
      <c r="B471" s="104" t="s">
        <v>1290</v>
      </c>
      <c r="C471" s="105">
        <v>28.223243243243243</v>
      </c>
      <c r="D471" s="68">
        <v>17.753513513513521</v>
      </c>
      <c r="E471" s="68">
        <v>6.4054054054054061</v>
      </c>
      <c r="F471" s="106">
        <v>4.0643243243243239</v>
      </c>
      <c r="G471" s="105">
        <v>64.391891891891888</v>
      </c>
      <c r="H471" s="68">
        <v>14.771891891891892</v>
      </c>
      <c r="I471" s="68">
        <v>14.939999999999991</v>
      </c>
      <c r="J471" s="106">
        <v>34.680000000000014</v>
      </c>
      <c r="K471" s="105">
        <v>43.894594594594579</v>
      </c>
      <c r="L471" s="68">
        <v>11.199999999999994</v>
      </c>
      <c r="M471" s="68">
        <v>11.100000000000005</v>
      </c>
      <c r="N471" s="68">
        <v>21.594594594594589</v>
      </c>
      <c r="O471" s="104"/>
    </row>
    <row r="472" spans="2:15" x14ac:dyDescent="0.25">
      <c r="B472" s="104" t="s">
        <v>1045</v>
      </c>
      <c r="C472" s="105">
        <v>41.536363636363632</v>
      </c>
      <c r="D472" s="68">
        <v>25.963636363636361</v>
      </c>
      <c r="E472" s="68">
        <v>9.7672727272727293</v>
      </c>
      <c r="F472" s="106">
        <v>5.8054545454545456</v>
      </c>
      <c r="G472" s="105">
        <v>35.469090909090909</v>
      </c>
      <c r="H472" s="68">
        <v>13.149090909090908</v>
      </c>
      <c r="I472" s="68">
        <v>4.9799999999999995</v>
      </c>
      <c r="J472" s="106">
        <v>17.339999999999996</v>
      </c>
      <c r="K472" s="105">
        <v>67.199999999999989</v>
      </c>
      <c r="L472" s="68">
        <v>6.3999999999999995</v>
      </c>
      <c r="M472" s="68">
        <v>18.5</v>
      </c>
      <c r="N472" s="68">
        <v>42.300000000000011</v>
      </c>
      <c r="O472" s="104"/>
    </row>
    <row r="473" spans="2:15" x14ac:dyDescent="0.25">
      <c r="B473" s="104" t="s">
        <v>355</v>
      </c>
      <c r="C473" s="105">
        <v>27.535454545454556</v>
      </c>
      <c r="D473" s="68">
        <v>7.3563636363636373</v>
      </c>
      <c r="E473" s="68">
        <v>8.4745454545454546</v>
      </c>
      <c r="F473" s="106">
        <v>11.704545454545453</v>
      </c>
      <c r="G473" s="105">
        <v>41.45454545454546</v>
      </c>
      <c r="H473" s="68">
        <v>11.694545454545455</v>
      </c>
      <c r="I473" s="68">
        <v>6.6400000000000023</v>
      </c>
      <c r="J473" s="106">
        <v>23.120000000000008</v>
      </c>
      <c r="K473" s="105">
        <v>41.890909090909084</v>
      </c>
      <c r="L473" s="68">
        <v>8</v>
      </c>
      <c r="M473" s="68">
        <v>7.4000000000000021</v>
      </c>
      <c r="N473" s="68">
        <v>26.490909090909089</v>
      </c>
      <c r="O473" s="104"/>
    </row>
    <row r="474" spans="2:15" x14ac:dyDescent="0.25">
      <c r="B474" s="104" t="s">
        <v>642</v>
      </c>
      <c r="C474" s="105">
        <v>48.431666666666672</v>
      </c>
      <c r="D474" s="68">
        <v>23.006666666666671</v>
      </c>
      <c r="E474" s="68">
        <v>16.326666666666668</v>
      </c>
      <c r="F474" s="106">
        <v>9.0983333333333345</v>
      </c>
      <c r="G474" s="105">
        <v>54.086666666666666</v>
      </c>
      <c r="H474" s="68">
        <v>6.1866666666666656</v>
      </c>
      <c r="I474" s="68">
        <v>1.66</v>
      </c>
      <c r="J474" s="106">
        <v>46.239999999999995</v>
      </c>
      <c r="K474" s="105">
        <v>56.44166666666667</v>
      </c>
      <c r="L474" s="68">
        <v>14.400000000000004</v>
      </c>
      <c r="M474" s="68">
        <v>11.099999999999998</v>
      </c>
      <c r="N474" s="68">
        <v>30.941666666666666</v>
      </c>
      <c r="O474" s="104"/>
    </row>
    <row r="475" spans="2:15" x14ac:dyDescent="0.25">
      <c r="B475" s="104" t="s">
        <v>643</v>
      </c>
      <c r="C475" s="105">
        <v>43.238750000000003</v>
      </c>
      <c r="D475" s="68">
        <v>25.287500000000001</v>
      </c>
      <c r="E475" s="68">
        <v>8.2949999999999999</v>
      </c>
      <c r="F475" s="106">
        <v>9.6562500000000018</v>
      </c>
      <c r="G475" s="105">
        <v>53.000000000000007</v>
      </c>
      <c r="H475" s="68">
        <v>3.44</v>
      </c>
      <c r="I475" s="68">
        <v>3.3200000000000007</v>
      </c>
      <c r="J475" s="106">
        <v>46.240000000000009</v>
      </c>
      <c r="K475" s="105">
        <v>62.67499999999999</v>
      </c>
      <c r="L475" s="68">
        <v>12.800000000000002</v>
      </c>
      <c r="M475" s="68">
        <v>11.099999999999998</v>
      </c>
      <c r="N475" s="68">
        <v>38.774999999999999</v>
      </c>
      <c r="O475" s="104"/>
    </row>
    <row r="476" spans="2:15" x14ac:dyDescent="0.25">
      <c r="B476" s="104" t="s">
        <v>968</v>
      </c>
      <c r="C476" s="105">
        <v>30.016296296296307</v>
      </c>
      <c r="D476" s="68">
        <v>14.808888888888887</v>
      </c>
      <c r="E476" s="68">
        <v>9.714074074074075</v>
      </c>
      <c r="F476" s="106">
        <v>5.4933333333333341</v>
      </c>
      <c r="G476" s="105">
        <v>24.366666666666671</v>
      </c>
      <c r="H476" s="68">
        <v>11.946666666666669</v>
      </c>
      <c r="I476" s="68">
        <v>6.6400000000000023</v>
      </c>
      <c r="J476" s="106">
        <v>5.780000000000002</v>
      </c>
      <c r="K476" s="105">
        <v>47.796296296296298</v>
      </c>
      <c r="L476" s="68">
        <v>3.2000000000000011</v>
      </c>
      <c r="M476" s="68">
        <v>10.825925925925921</v>
      </c>
      <c r="N476" s="68">
        <v>33.770370370370379</v>
      </c>
      <c r="O476" s="104"/>
    </row>
    <row r="477" spans="2:15" x14ac:dyDescent="0.25">
      <c r="B477" s="104" t="s">
        <v>322</v>
      </c>
      <c r="C477" s="105">
        <v>66.236521739130453</v>
      </c>
      <c r="D477" s="68">
        <v>41.184347826086963</v>
      </c>
      <c r="E477" s="68">
        <v>8.9304347826086961</v>
      </c>
      <c r="F477" s="106">
        <v>16.121739130434783</v>
      </c>
      <c r="G477" s="105">
        <v>50.809565217391302</v>
      </c>
      <c r="H477" s="68">
        <v>0.38956521739130434</v>
      </c>
      <c r="I477" s="68">
        <v>9.9599999999999973</v>
      </c>
      <c r="J477" s="106">
        <v>40.45999999999998</v>
      </c>
      <c r="K477" s="105">
        <v>47.060869565217374</v>
      </c>
      <c r="L477" s="68">
        <v>9.5999999999999961</v>
      </c>
      <c r="M477" s="68">
        <v>11.099999999999996</v>
      </c>
      <c r="N477" s="68">
        <v>26.360869565217392</v>
      </c>
      <c r="O477" s="104"/>
    </row>
    <row r="478" spans="2:15" x14ac:dyDescent="0.25">
      <c r="B478" s="104" t="s">
        <v>1111</v>
      </c>
      <c r="C478" s="105">
        <v>29.10560000000001</v>
      </c>
      <c r="D478" s="68">
        <v>11.043200000000002</v>
      </c>
      <c r="E478" s="68">
        <v>13.777600000000001</v>
      </c>
      <c r="F478" s="106">
        <v>4.2847999999999988</v>
      </c>
      <c r="G478" s="105">
        <v>58.682399999999987</v>
      </c>
      <c r="H478" s="68">
        <v>9.0624000000000002</v>
      </c>
      <c r="I478" s="68">
        <v>14.939999999999996</v>
      </c>
      <c r="J478" s="106">
        <v>34.679999999999986</v>
      </c>
      <c r="K478" s="105">
        <v>74.499999999999986</v>
      </c>
      <c r="L478" s="68">
        <v>8</v>
      </c>
      <c r="M478" s="68">
        <v>28.712000000000014</v>
      </c>
      <c r="N478" s="68">
        <v>37.788000000000004</v>
      </c>
      <c r="O478" s="104"/>
    </row>
    <row r="479" spans="2:15" x14ac:dyDescent="0.25">
      <c r="B479" s="104" t="s">
        <v>1157</v>
      </c>
      <c r="C479" s="105">
        <v>38.978367346938754</v>
      </c>
      <c r="D479" s="68">
        <v>22.342857142857145</v>
      </c>
      <c r="E479" s="68">
        <v>9.8669387755102029</v>
      </c>
      <c r="F479" s="106">
        <v>6.768571428571426</v>
      </c>
      <c r="G479" s="105">
        <v>57.285714285714285</v>
      </c>
      <c r="H479" s="68">
        <v>9.3257142857142927</v>
      </c>
      <c r="I479" s="68">
        <v>13.279999999999998</v>
      </c>
      <c r="J479" s="106">
        <v>34.680000000000028</v>
      </c>
      <c r="K479" s="105">
        <v>49.334693877551004</v>
      </c>
      <c r="L479" s="68">
        <v>8</v>
      </c>
      <c r="M479" s="68">
        <v>11.024489795918376</v>
      </c>
      <c r="N479" s="68">
        <v>30.310204081632655</v>
      </c>
      <c r="O479" s="104"/>
    </row>
    <row r="480" spans="2:15" x14ac:dyDescent="0.25">
      <c r="B480" s="104" t="s">
        <v>1264</v>
      </c>
      <c r="C480" s="105">
        <v>44.54</v>
      </c>
      <c r="D480" s="68">
        <v>4.7600000000000007</v>
      </c>
      <c r="E480" s="68">
        <v>19.591999999999999</v>
      </c>
      <c r="F480" s="106">
        <v>20.188000000000002</v>
      </c>
      <c r="G480" s="105">
        <v>76.207999999999998</v>
      </c>
      <c r="H480" s="68">
        <v>22.528000000000006</v>
      </c>
      <c r="I480" s="68">
        <v>1.6600000000000001</v>
      </c>
      <c r="J480" s="106">
        <v>52.019999999999996</v>
      </c>
      <c r="K480" s="105">
        <v>84.38000000000001</v>
      </c>
      <c r="L480" s="68">
        <v>3.2</v>
      </c>
      <c r="M480" s="68">
        <v>37</v>
      </c>
      <c r="N480" s="68">
        <v>44.18</v>
      </c>
      <c r="O480" s="104"/>
    </row>
    <row r="481" spans="2:15" x14ac:dyDescent="0.25">
      <c r="B481" s="104" t="s">
        <v>412</v>
      </c>
      <c r="C481" s="105">
        <v>54.243582089552234</v>
      </c>
      <c r="D481" s="68">
        <v>43.408358208955207</v>
      </c>
      <c r="E481" s="68">
        <v>5.4238805970149242</v>
      </c>
      <c r="F481" s="106">
        <v>5.4113432835820943</v>
      </c>
      <c r="G481" s="105">
        <v>37.866567164179102</v>
      </c>
      <c r="H481" s="68">
        <v>13.086567164179099</v>
      </c>
      <c r="I481" s="68">
        <v>1.6599999999999981</v>
      </c>
      <c r="J481" s="106">
        <v>23.119999999999973</v>
      </c>
      <c r="K481" s="105">
        <v>54.199999999999996</v>
      </c>
      <c r="L481" s="68">
        <v>8</v>
      </c>
      <c r="M481" s="68">
        <v>24.24328358208955</v>
      </c>
      <c r="N481" s="68">
        <v>21.956716417910457</v>
      </c>
      <c r="O481" s="104"/>
    </row>
    <row r="482" spans="2:15" x14ac:dyDescent="0.25">
      <c r="B482" s="104" t="s">
        <v>323</v>
      </c>
      <c r="C482" s="105">
        <v>48.330000000000005</v>
      </c>
      <c r="D482" s="68">
        <v>14.28</v>
      </c>
      <c r="E482" s="68">
        <v>20.145</v>
      </c>
      <c r="F482" s="106">
        <v>13.905000000000001</v>
      </c>
      <c r="G482" s="105">
        <v>72.419999999999987</v>
      </c>
      <c r="H482" s="68">
        <v>15.360000000000003</v>
      </c>
      <c r="I482" s="68">
        <v>16.600000000000001</v>
      </c>
      <c r="J482" s="106">
        <v>40.46</v>
      </c>
      <c r="K482" s="105">
        <v>58.674999999999997</v>
      </c>
      <c r="L482" s="68">
        <v>9.6</v>
      </c>
      <c r="M482" s="68">
        <v>9.7125000000000004</v>
      </c>
      <c r="N482" s="68">
        <v>39.362500000000004</v>
      </c>
      <c r="O482" s="104"/>
    </row>
    <row r="483" spans="2:15" x14ac:dyDescent="0.25">
      <c r="B483" s="104" t="s">
        <v>1242</v>
      </c>
      <c r="C483" s="105">
        <v>29.279024390243904</v>
      </c>
      <c r="D483" s="68">
        <v>17.762926829268302</v>
      </c>
      <c r="E483" s="68">
        <v>8.4009756097560953</v>
      </c>
      <c r="F483" s="106">
        <v>3.1151219512195083</v>
      </c>
      <c r="G483" s="105">
        <v>58.491707317073178</v>
      </c>
      <c r="H483" s="68">
        <v>7.21170731707317</v>
      </c>
      <c r="I483" s="68">
        <v>16.600000000000001</v>
      </c>
      <c r="J483" s="106">
        <v>34.680000000000021</v>
      </c>
      <c r="K483" s="105">
        <v>45.241463414634147</v>
      </c>
      <c r="L483" s="68">
        <v>6.4000000000000021</v>
      </c>
      <c r="M483" s="68">
        <v>11.100000000000009</v>
      </c>
      <c r="N483" s="68">
        <v>27.741463414634151</v>
      </c>
      <c r="O483" s="104"/>
    </row>
    <row r="484" spans="2:15" x14ac:dyDescent="0.25">
      <c r="B484" s="104" t="s">
        <v>984</v>
      </c>
      <c r="C484" s="105">
        <v>34.479999999999997</v>
      </c>
      <c r="D484" s="68">
        <v>10.947999999999999</v>
      </c>
      <c r="E484" s="68">
        <v>16.116</v>
      </c>
      <c r="F484" s="106">
        <v>7.4160000000000004</v>
      </c>
      <c r="G484" s="105">
        <v>72.768000000000001</v>
      </c>
      <c r="H484" s="68">
        <v>11.648</v>
      </c>
      <c r="I484" s="68">
        <v>3.32</v>
      </c>
      <c r="J484" s="106">
        <v>57.8</v>
      </c>
      <c r="K484" s="105">
        <v>75.41</v>
      </c>
      <c r="L484" s="68">
        <v>1.5999999999999999</v>
      </c>
      <c r="M484" s="68">
        <v>27.749999999999996</v>
      </c>
      <c r="N484" s="68">
        <v>46.06</v>
      </c>
      <c r="O484" s="104"/>
    </row>
    <row r="485" spans="2:15" x14ac:dyDescent="0.25">
      <c r="B485" s="104" t="s">
        <v>473</v>
      </c>
      <c r="C485" s="105">
        <v>56.975121951219514</v>
      </c>
      <c r="D485" s="68">
        <v>30.533658536585364</v>
      </c>
      <c r="E485" s="68">
        <v>7.399024390243901</v>
      </c>
      <c r="F485" s="106">
        <v>19.042439024390244</v>
      </c>
      <c r="G485" s="105">
        <v>54.679999999999993</v>
      </c>
      <c r="H485" s="68">
        <v>5.1199999999999983</v>
      </c>
      <c r="I485" s="68">
        <v>3.3200000000000012</v>
      </c>
      <c r="J485" s="106">
        <v>46.240000000000016</v>
      </c>
      <c r="K485" s="105">
        <v>53.929268292682927</v>
      </c>
      <c r="L485" s="68">
        <v>14.399999999999988</v>
      </c>
      <c r="M485" s="68">
        <v>11.100000000000009</v>
      </c>
      <c r="N485" s="68">
        <v>28.429268292682931</v>
      </c>
      <c r="O485" s="104"/>
    </row>
    <row r="486" spans="2:15" x14ac:dyDescent="0.25">
      <c r="B486" s="104" t="s">
        <v>444</v>
      </c>
      <c r="C486" s="105">
        <v>52.321428571428577</v>
      </c>
      <c r="D486" s="68">
        <v>37.570000000000007</v>
      </c>
      <c r="E486" s="68">
        <v>6.6585714285714284</v>
      </c>
      <c r="F486" s="106">
        <v>8.0928571428571434</v>
      </c>
      <c r="G486" s="105">
        <v>56.868571428571428</v>
      </c>
      <c r="H486" s="68">
        <v>11.428571428571431</v>
      </c>
      <c r="I486" s="68">
        <v>4.9799999999999995</v>
      </c>
      <c r="J486" s="106">
        <v>40.45999999999998</v>
      </c>
      <c r="K486" s="105">
        <v>53.107142857142854</v>
      </c>
      <c r="L486" s="68">
        <v>12.800000000000006</v>
      </c>
      <c r="M486" s="68">
        <v>11.099999999999998</v>
      </c>
      <c r="N486" s="68">
        <v>29.207142857142852</v>
      </c>
      <c r="O486" s="104"/>
    </row>
    <row r="487" spans="2:15" x14ac:dyDescent="0.25">
      <c r="B487" s="104" t="s">
        <v>207</v>
      </c>
      <c r="C487" s="105">
        <v>26.322500000000002</v>
      </c>
      <c r="D487" s="68">
        <v>17.254999999999999</v>
      </c>
      <c r="E487" s="68">
        <v>8.2949999999999999</v>
      </c>
      <c r="F487" s="106">
        <v>0.77250000000000019</v>
      </c>
      <c r="G487" s="105">
        <v>27.619999999999997</v>
      </c>
      <c r="H487" s="68">
        <v>14.4</v>
      </c>
      <c r="I487" s="68">
        <v>1.66</v>
      </c>
      <c r="J487" s="106">
        <v>11.559999999999999</v>
      </c>
      <c r="K487" s="105">
        <v>71.887499999999989</v>
      </c>
      <c r="L487" s="68">
        <v>12.799999999999999</v>
      </c>
      <c r="M487" s="68">
        <v>22.662500000000001</v>
      </c>
      <c r="N487" s="68">
        <v>36.425000000000004</v>
      </c>
      <c r="O487" s="104"/>
    </row>
    <row r="488" spans="2:15" x14ac:dyDescent="0.25">
      <c r="B488" s="104" t="s">
        <v>426</v>
      </c>
      <c r="C488" s="105">
        <v>52.730000000000011</v>
      </c>
      <c r="D488" s="68">
        <v>46.410000000000004</v>
      </c>
      <c r="E488" s="68">
        <v>6.3199999999999994</v>
      </c>
      <c r="F488" s="106">
        <v>0</v>
      </c>
      <c r="G488" s="105">
        <v>31.453333333333337</v>
      </c>
      <c r="H488" s="68">
        <v>5.0133333333333336</v>
      </c>
      <c r="I488" s="68">
        <v>3.32</v>
      </c>
      <c r="J488" s="106">
        <v>23.119999999999997</v>
      </c>
      <c r="K488" s="105">
        <v>33.55833333333333</v>
      </c>
      <c r="L488" s="68">
        <v>6.3999999999999995</v>
      </c>
      <c r="M488" s="68">
        <v>11.099999999999998</v>
      </c>
      <c r="N488" s="68">
        <v>16.05833333333333</v>
      </c>
      <c r="O488" s="104"/>
    </row>
    <row r="489" spans="2:15" x14ac:dyDescent="0.25">
      <c r="B489" s="104" t="s">
        <v>350</v>
      </c>
      <c r="C489" s="105">
        <v>59.659012345678988</v>
      </c>
      <c r="D489" s="68">
        <v>42.252345679012308</v>
      </c>
      <c r="E489" s="68">
        <v>6.2419753086419751</v>
      </c>
      <c r="F489" s="106">
        <v>11.164691358024696</v>
      </c>
      <c r="G489" s="105">
        <v>61.009876543209856</v>
      </c>
      <c r="H489" s="68">
        <v>5.6098765432098832</v>
      </c>
      <c r="I489" s="68">
        <v>14.939999999999996</v>
      </c>
      <c r="J489" s="106">
        <v>40.460000000000051</v>
      </c>
      <c r="K489" s="105">
        <v>42.959259259259241</v>
      </c>
      <c r="L489" s="68">
        <v>11.200000000000015</v>
      </c>
      <c r="M489" s="68">
        <v>10.232098765432113</v>
      </c>
      <c r="N489" s="68">
        <v>21.527160493827168</v>
      </c>
      <c r="O489" s="104"/>
    </row>
    <row r="490" spans="2:15" x14ac:dyDescent="0.25">
      <c r="B490" s="104" t="s">
        <v>935</v>
      </c>
      <c r="C490" s="105">
        <v>29.34</v>
      </c>
      <c r="D490" s="68">
        <v>16.064999999999998</v>
      </c>
      <c r="E490" s="68">
        <v>12.245000000000003</v>
      </c>
      <c r="F490" s="106">
        <v>1.03</v>
      </c>
      <c r="G490" s="105">
        <v>38.419999999999995</v>
      </c>
      <c r="H490" s="68">
        <v>19.36</v>
      </c>
      <c r="I490" s="68">
        <v>13.28</v>
      </c>
      <c r="J490" s="106">
        <v>5.7799999999999994</v>
      </c>
      <c r="K490" s="105">
        <v>86.724999999999994</v>
      </c>
      <c r="L490" s="68">
        <v>16</v>
      </c>
      <c r="M490" s="68">
        <v>29.599999999999998</v>
      </c>
      <c r="N490" s="68">
        <v>41.125</v>
      </c>
      <c r="O490" s="104"/>
    </row>
    <row r="491" spans="2:15" x14ac:dyDescent="0.25">
      <c r="B491" s="104" t="s">
        <v>1084</v>
      </c>
      <c r="C491" s="105">
        <v>17.420000000000005</v>
      </c>
      <c r="D491" s="68">
        <v>9.52</v>
      </c>
      <c r="E491" s="68">
        <v>7.9</v>
      </c>
      <c r="F491" s="106">
        <v>0</v>
      </c>
      <c r="G491" s="105">
        <v>53.1</v>
      </c>
      <c r="H491" s="68">
        <v>13.440000000000001</v>
      </c>
      <c r="I491" s="68">
        <v>4.9799999999999995</v>
      </c>
      <c r="J491" s="106">
        <v>34.679999999999993</v>
      </c>
      <c r="K491" s="105">
        <v>40.508333333333333</v>
      </c>
      <c r="L491" s="68">
        <v>1.5999999999999999</v>
      </c>
      <c r="M491" s="68">
        <v>11.099999999999998</v>
      </c>
      <c r="N491" s="68">
        <v>27.808333333333337</v>
      </c>
      <c r="O491" s="104"/>
    </row>
    <row r="492" spans="2:15" x14ac:dyDescent="0.25">
      <c r="B492" s="104" t="s">
        <v>1243</v>
      </c>
      <c r="C492" s="105">
        <v>28.619999999999997</v>
      </c>
      <c r="D492" s="68">
        <v>12.04</v>
      </c>
      <c r="E492" s="68">
        <v>7.2494117647058829</v>
      </c>
      <c r="F492" s="106">
        <v>9.3305882352941172</v>
      </c>
      <c r="G492" s="105">
        <v>47.275294117647057</v>
      </c>
      <c r="H492" s="68">
        <v>2.6352941176470588</v>
      </c>
      <c r="I492" s="68">
        <v>9.9599999999999991</v>
      </c>
      <c r="J492" s="106">
        <v>34.679999999999993</v>
      </c>
      <c r="K492" s="105">
        <v>45.264705882352942</v>
      </c>
      <c r="L492" s="68">
        <v>3.2000000000000006</v>
      </c>
      <c r="M492" s="68">
        <v>11.099999999999998</v>
      </c>
      <c r="N492" s="68">
        <v>30.964705882352952</v>
      </c>
      <c r="O492" s="104"/>
    </row>
    <row r="493" spans="2:15" x14ac:dyDescent="0.25">
      <c r="B493" s="104" t="s">
        <v>1163</v>
      </c>
      <c r="C493" s="105">
        <v>36.346857142857139</v>
      </c>
      <c r="D493" s="68">
        <v>27.744</v>
      </c>
      <c r="E493" s="68">
        <v>4.4240000000000004</v>
      </c>
      <c r="F493" s="106">
        <v>4.178857142857141</v>
      </c>
      <c r="G493" s="105">
        <v>35.910285714285727</v>
      </c>
      <c r="H493" s="68">
        <v>15.25028571428571</v>
      </c>
      <c r="I493" s="68">
        <v>3.3200000000000021</v>
      </c>
      <c r="J493" s="106">
        <v>17.340000000000003</v>
      </c>
      <c r="K493" s="105">
        <v>56.422857142857154</v>
      </c>
      <c r="L493" s="68">
        <v>11.199999999999994</v>
      </c>
      <c r="M493" s="68">
        <v>18.5</v>
      </c>
      <c r="N493" s="68">
        <v>26.722857142857141</v>
      </c>
      <c r="O493" s="104"/>
    </row>
    <row r="494" spans="2:15" x14ac:dyDescent="0.25">
      <c r="B494" s="104" t="s">
        <v>223</v>
      </c>
      <c r="C494" s="105">
        <v>39.864444444444452</v>
      </c>
      <c r="D494" s="68">
        <v>19.04</v>
      </c>
      <c r="E494" s="68">
        <v>7.5488888888888885</v>
      </c>
      <c r="F494" s="106">
        <v>13.275555555555554</v>
      </c>
      <c r="G494" s="105">
        <v>38.182222222222229</v>
      </c>
      <c r="H494" s="68">
        <v>19.982222222222223</v>
      </c>
      <c r="I494" s="68">
        <v>6.6400000000000023</v>
      </c>
      <c r="J494" s="106">
        <v>11.560000000000004</v>
      </c>
      <c r="K494" s="105">
        <v>41.07777777777779</v>
      </c>
      <c r="L494" s="68">
        <v>14.400000000000002</v>
      </c>
      <c r="M494" s="68">
        <v>3.7000000000000011</v>
      </c>
      <c r="N494" s="68">
        <v>22.977777777777774</v>
      </c>
      <c r="O494" s="104"/>
    </row>
    <row r="495" spans="2:15" x14ac:dyDescent="0.25">
      <c r="B495" s="104" t="s">
        <v>793</v>
      </c>
      <c r="C495" s="105">
        <v>43.33333333333335</v>
      </c>
      <c r="D495" s="68">
        <v>34.906666666666673</v>
      </c>
      <c r="E495" s="68">
        <v>8.4266666666666676</v>
      </c>
      <c r="F495" s="106">
        <v>0</v>
      </c>
      <c r="G495" s="105">
        <v>74.224761904761934</v>
      </c>
      <c r="H495" s="68">
        <v>13.104761904761904</v>
      </c>
      <c r="I495" s="68">
        <v>3.3200000000000007</v>
      </c>
      <c r="J495" s="106">
        <v>57.8</v>
      </c>
      <c r="K495" s="105">
        <v>65.595238095238088</v>
      </c>
      <c r="L495" s="68">
        <v>16</v>
      </c>
      <c r="M495" s="68">
        <v>11.099999999999998</v>
      </c>
      <c r="N495" s="68">
        <v>38.495238095238093</v>
      </c>
      <c r="O495" s="104"/>
    </row>
    <row r="496" spans="2:15" x14ac:dyDescent="0.25">
      <c r="B496" s="104" t="s">
        <v>703</v>
      </c>
      <c r="C496" s="105">
        <v>59.857500000000002</v>
      </c>
      <c r="D496" s="68">
        <v>39.270000000000003</v>
      </c>
      <c r="E496" s="68">
        <v>11.06</v>
      </c>
      <c r="F496" s="106">
        <v>9.5275000000000016</v>
      </c>
      <c r="G496" s="105">
        <v>74.16</v>
      </c>
      <c r="H496" s="68">
        <v>22.880000000000003</v>
      </c>
      <c r="I496" s="68">
        <v>16.600000000000001</v>
      </c>
      <c r="J496" s="106">
        <v>34.68</v>
      </c>
      <c r="K496" s="105">
        <v>55.88750000000001</v>
      </c>
      <c r="L496" s="68">
        <v>16</v>
      </c>
      <c r="M496" s="68">
        <v>11.1</v>
      </c>
      <c r="N496" s="68">
        <v>28.787500000000001</v>
      </c>
      <c r="O496" s="104"/>
    </row>
    <row r="497" spans="2:15" x14ac:dyDescent="0.25">
      <c r="B497" s="104" t="s">
        <v>1028</v>
      </c>
      <c r="C497" s="105">
        <v>44.32285714285716</v>
      </c>
      <c r="D497" s="68">
        <v>30.939999999999991</v>
      </c>
      <c r="E497" s="68">
        <v>6.3199999999999994</v>
      </c>
      <c r="F497" s="106">
        <v>7.0628571428571423</v>
      </c>
      <c r="G497" s="105">
        <v>64.27428571428571</v>
      </c>
      <c r="H497" s="68">
        <v>3.154285714285713</v>
      </c>
      <c r="I497" s="68">
        <v>3.3200000000000021</v>
      </c>
      <c r="J497" s="106">
        <v>57.8</v>
      </c>
      <c r="K497" s="105">
        <v>56.682142857142864</v>
      </c>
      <c r="L497" s="68">
        <v>12.800000000000006</v>
      </c>
      <c r="M497" s="68">
        <v>18.36785714285714</v>
      </c>
      <c r="N497" s="68">
        <v>25.514285714285716</v>
      </c>
      <c r="O497" s="104"/>
    </row>
    <row r="498" spans="2:15" x14ac:dyDescent="0.25">
      <c r="B498" s="104" t="s">
        <v>934</v>
      </c>
      <c r="C498" s="105">
        <v>30.452307692307691</v>
      </c>
      <c r="D498" s="68">
        <v>12.815384615384616</v>
      </c>
      <c r="E498" s="68">
        <v>12.883076923076922</v>
      </c>
      <c r="F498" s="106">
        <v>4.7538461538461547</v>
      </c>
      <c r="G498" s="105">
        <v>27.92</v>
      </c>
      <c r="H498" s="68">
        <v>20.48</v>
      </c>
      <c r="I498" s="68">
        <v>1.6600000000000001</v>
      </c>
      <c r="J498" s="106">
        <v>5.78</v>
      </c>
      <c r="K498" s="105">
        <v>68.292307692307702</v>
      </c>
      <c r="L498" s="68">
        <v>16</v>
      </c>
      <c r="M498" s="68">
        <v>12.523076923076919</v>
      </c>
      <c r="N498" s="68">
        <v>39.769230769230766</v>
      </c>
      <c r="O498" s="104"/>
    </row>
    <row r="499" spans="2:15" x14ac:dyDescent="0.25">
      <c r="B499" s="104" t="s">
        <v>236</v>
      </c>
      <c r="C499" s="105">
        <v>34.356271186440679</v>
      </c>
      <c r="D499" s="68">
        <v>16.781016949152541</v>
      </c>
      <c r="E499" s="68">
        <v>8.4623728813559325</v>
      </c>
      <c r="F499" s="106">
        <v>9.1128813559322026</v>
      </c>
      <c r="G499" s="105">
        <v>25.695254237288133</v>
      </c>
      <c r="H499" s="68">
        <v>9.1552542372881369</v>
      </c>
      <c r="I499" s="68">
        <v>4.9800000000000058</v>
      </c>
      <c r="J499" s="106">
        <v>11.55999999999999</v>
      </c>
      <c r="K499" s="105">
        <v>60.188135593220316</v>
      </c>
      <c r="L499" s="68">
        <v>8</v>
      </c>
      <c r="M499" s="68">
        <v>25.900000000000009</v>
      </c>
      <c r="N499" s="68">
        <v>26.288135593220353</v>
      </c>
      <c r="O499" s="104"/>
    </row>
    <row r="500" spans="2:15" x14ac:dyDescent="0.25">
      <c r="B500" s="104" t="s">
        <v>462</v>
      </c>
      <c r="C500" s="105">
        <v>53.526666666666671</v>
      </c>
      <c r="D500" s="68">
        <v>33.320000000000007</v>
      </c>
      <c r="E500" s="68">
        <v>8.0755555555555549</v>
      </c>
      <c r="F500" s="106">
        <v>12.131111111111112</v>
      </c>
      <c r="G500" s="105">
        <v>51.362222222222236</v>
      </c>
      <c r="H500" s="68">
        <v>0.14222222222222222</v>
      </c>
      <c r="I500" s="68">
        <v>4.9800000000000004</v>
      </c>
      <c r="J500" s="106">
        <v>46.239999999999995</v>
      </c>
      <c r="K500" s="105">
        <v>50.566666666666663</v>
      </c>
      <c r="L500" s="68">
        <v>14.400000000000002</v>
      </c>
      <c r="M500" s="68">
        <v>11.1</v>
      </c>
      <c r="N500" s="68">
        <v>25.06666666666667</v>
      </c>
      <c r="O500" s="104"/>
    </row>
    <row r="501" spans="2:15" x14ac:dyDescent="0.25">
      <c r="B501" s="104" t="s">
        <v>514</v>
      </c>
      <c r="C501" s="105">
        <v>26.839166666666657</v>
      </c>
      <c r="D501" s="68">
        <v>7.1400000000000041</v>
      </c>
      <c r="E501" s="68">
        <v>7.7683333333333335</v>
      </c>
      <c r="F501" s="106">
        <v>11.930833333333338</v>
      </c>
      <c r="G501" s="105">
        <v>36.626666666666665</v>
      </c>
      <c r="H501" s="68">
        <v>10.186666666666664</v>
      </c>
      <c r="I501" s="68">
        <v>3.3200000000000012</v>
      </c>
      <c r="J501" s="106">
        <v>23.120000000000008</v>
      </c>
      <c r="K501" s="105">
        <v>55.212500000000006</v>
      </c>
      <c r="L501" s="68">
        <v>14.399999999999997</v>
      </c>
      <c r="M501" s="68">
        <v>12.024999999999997</v>
      </c>
      <c r="N501" s="68">
        <v>28.787500000000009</v>
      </c>
      <c r="O501" s="104"/>
    </row>
    <row r="502" spans="2:15" x14ac:dyDescent="0.25">
      <c r="B502" s="104" t="s">
        <v>757</v>
      </c>
      <c r="C502" s="105">
        <v>40.134285714285724</v>
      </c>
      <c r="D502" s="68">
        <v>16.320000000000004</v>
      </c>
      <c r="E502" s="68">
        <v>15.574285714285715</v>
      </c>
      <c r="F502" s="106">
        <v>8.24</v>
      </c>
      <c r="G502" s="105">
        <v>37.502857142857138</v>
      </c>
      <c r="H502" s="68">
        <v>11.062857142857146</v>
      </c>
      <c r="I502" s="68">
        <v>3.3200000000000003</v>
      </c>
      <c r="J502" s="106">
        <v>23.12</v>
      </c>
      <c r="K502" s="105">
        <v>76</v>
      </c>
      <c r="L502" s="68">
        <v>12.8</v>
      </c>
      <c r="M502" s="68">
        <v>31.978571428571438</v>
      </c>
      <c r="N502" s="68">
        <v>31.221428571428575</v>
      </c>
      <c r="O502" s="104"/>
    </row>
    <row r="503" spans="2:15" x14ac:dyDescent="0.25">
      <c r="B503" s="104" t="s">
        <v>951</v>
      </c>
      <c r="C503" s="105">
        <v>28.961052631578941</v>
      </c>
      <c r="D503" s="68">
        <v>13.653684210526311</v>
      </c>
      <c r="E503" s="68">
        <v>13.138947368421055</v>
      </c>
      <c r="F503" s="106">
        <v>2.1684210526315799</v>
      </c>
      <c r="G503" s="105">
        <v>84.577894736842111</v>
      </c>
      <c r="H503" s="68">
        <v>15.157894736842108</v>
      </c>
      <c r="I503" s="68">
        <v>11.619999999999994</v>
      </c>
      <c r="J503" s="106">
        <v>57.8</v>
      </c>
      <c r="K503" s="105">
        <v>59.528947368421036</v>
      </c>
      <c r="L503" s="68">
        <v>11.199999999999994</v>
      </c>
      <c r="M503" s="68">
        <v>11.100000000000005</v>
      </c>
      <c r="N503" s="68">
        <v>37.228947368421046</v>
      </c>
      <c r="O503" s="104"/>
    </row>
    <row r="504" spans="2:15" x14ac:dyDescent="0.25">
      <c r="B504" s="104" t="s">
        <v>1077</v>
      </c>
      <c r="C504" s="105">
        <v>37.408749999999998</v>
      </c>
      <c r="D504" s="68">
        <v>4.7600000000000007</v>
      </c>
      <c r="E504" s="68">
        <v>15.01</v>
      </c>
      <c r="F504" s="106">
        <v>17.638750000000002</v>
      </c>
      <c r="G504" s="105">
        <v>84.219999999999985</v>
      </c>
      <c r="H504" s="68">
        <v>21.440000000000005</v>
      </c>
      <c r="I504" s="68">
        <v>4.9799999999999995</v>
      </c>
      <c r="J504" s="106">
        <v>57.8</v>
      </c>
      <c r="K504" s="105">
        <v>64.90625</v>
      </c>
      <c r="L504" s="68">
        <v>14.400000000000004</v>
      </c>
      <c r="M504" s="68">
        <v>12.024999999999997</v>
      </c>
      <c r="N504" s="68">
        <v>38.481249999999996</v>
      </c>
      <c r="O504" s="104"/>
    </row>
    <row r="505" spans="2:15" x14ac:dyDescent="0.25">
      <c r="B505" s="104" t="s">
        <v>933</v>
      </c>
      <c r="C505" s="105">
        <v>33.207625000000021</v>
      </c>
      <c r="D505" s="68">
        <v>5.6227500000000017</v>
      </c>
      <c r="E505" s="68">
        <v>17.735499999999988</v>
      </c>
      <c r="F505" s="106">
        <v>9.849375000000002</v>
      </c>
      <c r="G505" s="105">
        <v>94.988000000000056</v>
      </c>
      <c r="H505" s="68">
        <v>22.248000000000012</v>
      </c>
      <c r="I505" s="68">
        <v>14.940000000000046</v>
      </c>
      <c r="J505" s="106">
        <v>57.8</v>
      </c>
      <c r="K505" s="105">
        <v>75.29937500000004</v>
      </c>
      <c r="L505" s="68">
        <v>1.5999999999999959</v>
      </c>
      <c r="M505" s="68">
        <v>29.137499999999928</v>
      </c>
      <c r="N505" s="68">
        <v>44.561875000000022</v>
      </c>
      <c r="O505" s="104"/>
    </row>
    <row r="506" spans="2:15" x14ac:dyDescent="0.25">
      <c r="B506" s="104" t="s">
        <v>662</v>
      </c>
      <c r="C506" s="105">
        <v>36.268055555555584</v>
      </c>
      <c r="D506" s="68">
        <v>4.7599999999999936</v>
      </c>
      <c r="E506" s="68">
        <v>12.596111111111114</v>
      </c>
      <c r="F506" s="106">
        <v>18.911944444444437</v>
      </c>
      <c r="G506" s="105">
        <v>50.468888888888905</v>
      </c>
      <c r="H506" s="68">
        <v>12.408888888888884</v>
      </c>
      <c r="I506" s="68">
        <v>14.939999999999985</v>
      </c>
      <c r="J506" s="106">
        <v>23.119999999999969</v>
      </c>
      <c r="K506" s="105">
        <v>69.555555555555543</v>
      </c>
      <c r="L506" s="68">
        <v>1.5999999999999979</v>
      </c>
      <c r="M506" s="68">
        <v>32.118055555555515</v>
      </c>
      <c r="N506" s="68">
        <v>35.837499999999999</v>
      </c>
      <c r="O506" s="104"/>
    </row>
    <row r="507" spans="2:15" x14ac:dyDescent="0.25">
      <c r="B507" s="104" t="s">
        <v>948</v>
      </c>
      <c r="C507" s="105">
        <v>23.582857142857133</v>
      </c>
      <c r="D507" s="68">
        <v>12.410000000000004</v>
      </c>
      <c r="E507" s="68">
        <v>11.172857142857142</v>
      </c>
      <c r="F507" s="106">
        <v>0</v>
      </c>
      <c r="G507" s="105">
        <v>20.177142857142858</v>
      </c>
      <c r="H507" s="68">
        <v>9.4171428571428581</v>
      </c>
      <c r="I507" s="68">
        <v>4.9799999999999995</v>
      </c>
      <c r="J507" s="106">
        <v>5.780000000000002</v>
      </c>
      <c r="K507" s="105">
        <v>85.057142857142836</v>
      </c>
      <c r="L507" s="68">
        <v>16</v>
      </c>
      <c r="M507" s="68">
        <v>28.939285714285727</v>
      </c>
      <c r="N507" s="68">
        <v>40.11785714285714</v>
      </c>
      <c r="O507" s="104"/>
    </row>
    <row r="508" spans="2:15" x14ac:dyDescent="0.25">
      <c r="B508" s="104" t="s">
        <v>505</v>
      </c>
      <c r="C508" s="105">
        <v>25.497714285714284</v>
      </c>
      <c r="D508" s="68">
        <v>8.2960000000000012</v>
      </c>
      <c r="E508" s="68">
        <v>8.667428571428573</v>
      </c>
      <c r="F508" s="106">
        <v>8.5342857142857156</v>
      </c>
      <c r="G508" s="105">
        <v>41.682285714285719</v>
      </c>
      <c r="H508" s="68">
        <v>11.922285714285714</v>
      </c>
      <c r="I508" s="68">
        <v>6.6400000000000041</v>
      </c>
      <c r="J508" s="106">
        <v>23.120000000000008</v>
      </c>
      <c r="K508" s="105">
        <v>47.825714285714298</v>
      </c>
      <c r="L508" s="68">
        <v>9.6000000000000032</v>
      </c>
      <c r="M508" s="68">
        <v>11.100000000000003</v>
      </c>
      <c r="N508" s="68">
        <v>27.125714285714288</v>
      </c>
      <c r="O508" s="104"/>
    </row>
    <row r="509" spans="2:15" x14ac:dyDescent="0.25">
      <c r="B509" s="104" t="s">
        <v>981</v>
      </c>
      <c r="C509" s="105">
        <v>34.538461538461547</v>
      </c>
      <c r="D509" s="68">
        <v>12.083076923076929</v>
      </c>
      <c r="E509" s="68">
        <v>15.799999999999999</v>
      </c>
      <c r="F509" s="106">
        <v>6.655384615384615</v>
      </c>
      <c r="G509" s="105">
        <v>83.683076923076911</v>
      </c>
      <c r="H509" s="68">
        <v>12.603076923076925</v>
      </c>
      <c r="I509" s="68">
        <v>13.280000000000001</v>
      </c>
      <c r="J509" s="106">
        <v>57.8</v>
      </c>
      <c r="K509" s="105">
        <v>84.16153846153847</v>
      </c>
      <c r="L509" s="68">
        <v>12.8</v>
      </c>
      <c r="M509" s="68">
        <v>31.592307692307696</v>
      </c>
      <c r="N509" s="68">
        <v>39.769230769230774</v>
      </c>
      <c r="O509" s="104"/>
    </row>
    <row r="510" spans="2:15" x14ac:dyDescent="0.25">
      <c r="B510" s="104" t="s">
        <v>1182</v>
      </c>
      <c r="C510" s="105">
        <v>37.424000000000007</v>
      </c>
      <c r="D510" s="68">
        <v>4.7600000000000007</v>
      </c>
      <c r="E510" s="68">
        <v>14.536000000000001</v>
      </c>
      <c r="F510" s="106">
        <v>18.128</v>
      </c>
      <c r="G510" s="105">
        <v>72.227999999999994</v>
      </c>
      <c r="H510" s="68">
        <v>13.567999999999998</v>
      </c>
      <c r="I510" s="68">
        <v>6.6400000000000015</v>
      </c>
      <c r="J510" s="106">
        <v>52.02000000000001</v>
      </c>
      <c r="K510" s="105">
        <v>74.800000000000011</v>
      </c>
      <c r="L510" s="68">
        <v>3.2000000000000006</v>
      </c>
      <c r="M510" s="68">
        <v>36.506666666666668</v>
      </c>
      <c r="N510" s="68">
        <v>35.093333333333334</v>
      </c>
      <c r="O510" s="104"/>
    </row>
    <row r="511" spans="2:15" x14ac:dyDescent="0.25">
      <c r="B511" s="104" t="s">
        <v>957</v>
      </c>
      <c r="C511" s="105">
        <v>33.542222222222222</v>
      </c>
      <c r="D511" s="68">
        <v>17.45333333333333</v>
      </c>
      <c r="E511" s="68">
        <v>13.342222222222221</v>
      </c>
      <c r="F511" s="106">
        <v>2.746666666666667</v>
      </c>
      <c r="G511" s="105">
        <v>27.588888888888892</v>
      </c>
      <c r="H511" s="68">
        <v>18.488888888888891</v>
      </c>
      <c r="I511" s="68">
        <v>3.32</v>
      </c>
      <c r="J511" s="106">
        <v>5.7799999999999994</v>
      </c>
      <c r="K511" s="105">
        <v>59.411111111111119</v>
      </c>
      <c r="L511" s="68">
        <v>14.400000000000002</v>
      </c>
      <c r="M511" s="68">
        <v>13.155555555555551</v>
      </c>
      <c r="N511" s="68">
        <v>31.855555555555558</v>
      </c>
      <c r="O511" s="104"/>
    </row>
    <row r="512" spans="2:15" x14ac:dyDescent="0.25">
      <c r="B512" s="104" t="s">
        <v>518</v>
      </c>
      <c r="C512" s="105">
        <v>24.487777777777779</v>
      </c>
      <c r="D512" s="68">
        <v>8.4622222222222234</v>
      </c>
      <c r="E512" s="68">
        <v>7.9</v>
      </c>
      <c r="F512" s="106">
        <v>8.1255555555555574</v>
      </c>
      <c r="G512" s="105">
        <v>47.06666666666667</v>
      </c>
      <c r="H512" s="68">
        <v>10.666666666666668</v>
      </c>
      <c r="I512" s="68">
        <v>13.280000000000005</v>
      </c>
      <c r="J512" s="106">
        <v>23.120000000000008</v>
      </c>
      <c r="K512" s="105">
        <v>72.911111111111097</v>
      </c>
      <c r="L512" s="68">
        <v>14.400000000000002</v>
      </c>
      <c r="M512" s="68">
        <v>30.833333333333339</v>
      </c>
      <c r="N512" s="68">
        <v>27.677777777777784</v>
      </c>
      <c r="O512" s="104"/>
    </row>
    <row r="513" spans="2:15" x14ac:dyDescent="0.25">
      <c r="B513" s="104" t="s">
        <v>1088</v>
      </c>
      <c r="C513" s="105">
        <v>28.406000000000006</v>
      </c>
      <c r="D513" s="68">
        <v>10.472000000000001</v>
      </c>
      <c r="E513" s="68">
        <v>12.166</v>
      </c>
      <c r="F513" s="106">
        <v>5.7679999999999971</v>
      </c>
      <c r="G513" s="105">
        <v>58.916000000000011</v>
      </c>
      <c r="H513" s="68">
        <v>15.936000000000002</v>
      </c>
      <c r="I513" s="68">
        <v>8.3000000000000007</v>
      </c>
      <c r="J513" s="106">
        <v>34.679999999999993</v>
      </c>
      <c r="K513" s="105">
        <v>54.160000000000004</v>
      </c>
      <c r="L513" s="68">
        <v>6.4000000000000012</v>
      </c>
      <c r="M513" s="68">
        <v>11.099999999999998</v>
      </c>
      <c r="N513" s="68">
        <v>36.660000000000004</v>
      </c>
      <c r="O513" s="104"/>
    </row>
    <row r="514" spans="2:15" x14ac:dyDescent="0.25">
      <c r="B514" s="104" t="s">
        <v>645</v>
      </c>
      <c r="C514" s="105">
        <v>49.640000000000008</v>
      </c>
      <c r="D514" s="68">
        <v>27.608000000000001</v>
      </c>
      <c r="E514" s="68">
        <v>8.8480000000000008</v>
      </c>
      <c r="F514" s="106">
        <v>13.184000000000001</v>
      </c>
      <c r="G514" s="105">
        <v>61.88666666666667</v>
      </c>
      <c r="H514" s="68">
        <v>10.666666666666668</v>
      </c>
      <c r="I514" s="68">
        <v>4.9799999999999995</v>
      </c>
      <c r="J514" s="106">
        <v>46.240000000000009</v>
      </c>
      <c r="K514" s="105">
        <v>54.64</v>
      </c>
      <c r="L514" s="68">
        <v>14.400000000000004</v>
      </c>
      <c r="M514" s="68">
        <v>11.099999999999998</v>
      </c>
      <c r="N514" s="68">
        <v>29.139999999999993</v>
      </c>
      <c r="O514" s="104"/>
    </row>
    <row r="515" spans="2:15" x14ac:dyDescent="0.25">
      <c r="B515" s="104" t="s">
        <v>1151</v>
      </c>
      <c r="C515" s="105">
        <v>38.242162162162153</v>
      </c>
      <c r="D515" s="68">
        <v>20.455135135135148</v>
      </c>
      <c r="E515" s="68">
        <v>9.9924324324324303</v>
      </c>
      <c r="F515" s="106">
        <v>7.7945945945945931</v>
      </c>
      <c r="G515" s="105">
        <v>52.838918918918928</v>
      </c>
      <c r="H515" s="68">
        <v>8.1989189189189204</v>
      </c>
      <c r="I515" s="68">
        <v>9.9600000000000062</v>
      </c>
      <c r="J515" s="106">
        <v>34.680000000000014</v>
      </c>
      <c r="K515" s="105">
        <v>44.572972972972977</v>
      </c>
      <c r="L515" s="68">
        <v>3.2000000000000015</v>
      </c>
      <c r="M515" s="68">
        <v>13.300000000000002</v>
      </c>
      <c r="N515" s="68">
        <v>28.072972972972973</v>
      </c>
      <c r="O515" s="104"/>
    </row>
    <row r="516" spans="2:15" x14ac:dyDescent="0.25">
      <c r="B516" s="104" t="s">
        <v>989</v>
      </c>
      <c r="C516" s="105">
        <v>28.796923076923083</v>
      </c>
      <c r="D516" s="68">
        <v>11.350769230769231</v>
      </c>
      <c r="E516" s="68">
        <v>11.424615384615384</v>
      </c>
      <c r="F516" s="106">
        <v>6.0215384615384613</v>
      </c>
      <c r="G516" s="105">
        <v>77.239999999999995</v>
      </c>
      <c r="H516" s="68">
        <v>12.799999999999999</v>
      </c>
      <c r="I516" s="68">
        <v>6.6400000000000006</v>
      </c>
      <c r="J516" s="106">
        <v>57.8</v>
      </c>
      <c r="K516" s="105">
        <v>76.646153846153851</v>
      </c>
      <c r="L516" s="68">
        <v>8</v>
      </c>
      <c r="M516" s="68">
        <v>29.6</v>
      </c>
      <c r="N516" s="68">
        <v>39.046153846153842</v>
      </c>
      <c r="O516" s="104"/>
    </row>
    <row r="517" spans="2:15" x14ac:dyDescent="0.25">
      <c r="B517" s="104" t="s">
        <v>488</v>
      </c>
      <c r="C517" s="105">
        <v>48.600999999999999</v>
      </c>
      <c r="D517" s="68">
        <v>28.559999999999995</v>
      </c>
      <c r="E517" s="68">
        <v>9.6379999999999981</v>
      </c>
      <c r="F517" s="106">
        <v>10.403000000000002</v>
      </c>
      <c r="G517" s="105">
        <v>74.296000000000021</v>
      </c>
      <c r="H517" s="68">
        <v>11.455999999999998</v>
      </c>
      <c r="I517" s="68">
        <v>16.600000000000001</v>
      </c>
      <c r="J517" s="106">
        <v>46.240000000000009</v>
      </c>
      <c r="K517" s="105">
        <v>62.395000000000017</v>
      </c>
      <c r="L517" s="68">
        <v>14.4</v>
      </c>
      <c r="M517" s="68">
        <v>11.099999999999998</v>
      </c>
      <c r="N517" s="68">
        <v>36.894999999999996</v>
      </c>
      <c r="O517" s="104"/>
    </row>
    <row r="518" spans="2:15" x14ac:dyDescent="0.25">
      <c r="B518" s="104" t="s">
        <v>704</v>
      </c>
      <c r="C518" s="105">
        <v>38.936000000000007</v>
      </c>
      <c r="D518" s="68">
        <v>15.708000000000002</v>
      </c>
      <c r="E518" s="68">
        <v>11.692</v>
      </c>
      <c r="F518" s="106">
        <v>11.536</v>
      </c>
      <c r="G518" s="105">
        <v>61.923999999999999</v>
      </c>
      <c r="H518" s="68">
        <v>18.943999999999999</v>
      </c>
      <c r="I518" s="68">
        <v>8.3000000000000007</v>
      </c>
      <c r="J518" s="106">
        <v>34.679999999999993</v>
      </c>
      <c r="K518" s="105">
        <v>57.23</v>
      </c>
      <c r="L518" s="68">
        <v>3.1999999999999997</v>
      </c>
      <c r="M518" s="68">
        <v>24.42</v>
      </c>
      <c r="N518" s="68">
        <v>29.61</v>
      </c>
      <c r="O518" s="104"/>
    </row>
    <row r="519" spans="2:15" x14ac:dyDescent="0.25">
      <c r="B519" s="104" t="s">
        <v>1119</v>
      </c>
      <c r="C519" s="105">
        <v>32.425000000000004</v>
      </c>
      <c r="D519" s="68">
        <v>9.52</v>
      </c>
      <c r="E519" s="68">
        <v>11.060000000000002</v>
      </c>
      <c r="F519" s="106">
        <v>11.845000000000001</v>
      </c>
      <c r="G519" s="105">
        <v>84.28</v>
      </c>
      <c r="H519" s="68">
        <v>19.84</v>
      </c>
      <c r="I519" s="68">
        <v>6.64</v>
      </c>
      <c r="J519" s="106">
        <v>57.8</v>
      </c>
      <c r="K519" s="105">
        <v>50.125</v>
      </c>
      <c r="L519" s="68">
        <v>1.5999999999999999</v>
      </c>
      <c r="M519" s="68">
        <v>7.3999999999999995</v>
      </c>
      <c r="N519" s="68">
        <v>41.125000000000007</v>
      </c>
      <c r="O519" s="104"/>
    </row>
    <row r="520" spans="2:15" x14ac:dyDescent="0.25">
      <c r="B520" s="104" t="s">
        <v>1062</v>
      </c>
      <c r="C520" s="105">
        <v>43.347999999999999</v>
      </c>
      <c r="D520" s="68">
        <v>28.559999999999995</v>
      </c>
      <c r="E520" s="68">
        <v>9.6380000000000017</v>
      </c>
      <c r="F520" s="106">
        <v>5.15</v>
      </c>
      <c r="G520" s="105">
        <v>27.064</v>
      </c>
      <c r="H520" s="68">
        <v>8.0640000000000018</v>
      </c>
      <c r="I520" s="68">
        <v>1.6600000000000004</v>
      </c>
      <c r="J520" s="106">
        <v>17.339999999999996</v>
      </c>
      <c r="K520" s="105">
        <v>58.930000000000007</v>
      </c>
      <c r="L520" s="68">
        <v>8</v>
      </c>
      <c r="M520" s="68">
        <v>18.5</v>
      </c>
      <c r="N520" s="68">
        <v>32.43</v>
      </c>
      <c r="O520" s="104"/>
    </row>
    <row r="521" spans="2:15" x14ac:dyDescent="0.25">
      <c r="B521" s="104" t="s">
        <v>883</v>
      </c>
      <c r="C521" s="105">
        <v>38.462051282051277</v>
      </c>
      <c r="D521" s="68">
        <v>12.693333333333337</v>
      </c>
      <c r="E521" s="68">
        <v>15.151794871794875</v>
      </c>
      <c r="F521" s="106">
        <v>10.616923076923072</v>
      </c>
      <c r="G521" s="105">
        <v>92.268205128205111</v>
      </c>
      <c r="H521" s="68">
        <v>19.52820512820513</v>
      </c>
      <c r="I521" s="68">
        <v>14.939999999999991</v>
      </c>
      <c r="J521" s="106">
        <v>57.8</v>
      </c>
      <c r="K521" s="105">
        <v>58.210256410256406</v>
      </c>
      <c r="L521" s="68">
        <v>3.200000000000002</v>
      </c>
      <c r="M521" s="68">
        <v>11.384615384615392</v>
      </c>
      <c r="N521" s="68">
        <v>43.625641025641023</v>
      </c>
      <c r="O521" s="104"/>
    </row>
    <row r="522" spans="2:15" x14ac:dyDescent="0.25">
      <c r="B522" s="104" t="s">
        <v>376</v>
      </c>
      <c r="C522" s="105">
        <v>38.524999999999999</v>
      </c>
      <c r="D522" s="68">
        <v>17.850000000000001</v>
      </c>
      <c r="E522" s="68">
        <v>15.01</v>
      </c>
      <c r="F522" s="106">
        <v>5.6650000000000009</v>
      </c>
      <c r="G522" s="105">
        <v>56.048000000000002</v>
      </c>
      <c r="H522" s="68">
        <v>19.648000000000003</v>
      </c>
      <c r="I522" s="68">
        <v>13.280000000000003</v>
      </c>
      <c r="J522" s="106">
        <v>23.120000000000005</v>
      </c>
      <c r="K522" s="105">
        <v>56.77</v>
      </c>
      <c r="L522" s="68">
        <v>16</v>
      </c>
      <c r="M522" s="68">
        <v>7.4000000000000012</v>
      </c>
      <c r="N522" s="68">
        <v>33.370000000000005</v>
      </c>
      <c r="O522" s="104"/>
    </row>
    <row r="523" spans="2:15" x14ac:dyDescent="0.25">
      <c r="B523" s="104" t="s">
        <v>344</v>
      </c>
      <c r="C523" s="105">
        <v>59.316404494382034</v>
      </c>
      <c r="D523" s="68">
        <v>38.186966292134777</v>
      </c>
      <c r="E523" s="68">
        <v>4.0476404494382026</v>
      </c>
      <c r="F523" s="106">
        <v>17.081797752808992</v>
      </c>
      <c r="G523" s="105">
        <v>56.871460674157298</v>
      </c>
      <c r="H523" s="68">
        <v>8.111460674157307</v>
      </c>
      <c r="I523" s="68">
        <v>8.3000000000000007</v>
      </c>
      <c r="J523" s="106">
        <v>40.460000000000065</v>
      </c>
      <c r="K523" s="105">
        <v>48.192134831460677</v>
      </c>
      <c r="L523" s="68">
        <v>12.799999999999978</v>
      </c>
      <c r="M523" s="68">
        <v>11.100000000000017</v>
      </c>
      <c r="N523" s="68">
        <v>24.292134831460686</v>
      </c>
      <c r="O523" s="104"/>
    </row>
    <row r="524" spans="2:15" x14ac:dyDescent="0.25">
      <c r="B524" s="104" t="s">
        <v>256</v>
      </c>
      <c r="C524" s="105">
        <v>48.915714285714245</v>
      </c>
      <c r="D524" s="68">
        <v>39.099999999999987</v>
      </c>
      <c r="E524" s="68">
        <v>5.3719999999999999</v>
      </c>
      <c r="F524" s="106">
        <v>4.4437142857142806</v>
      </c>
      <c r="G524" s="105">
        <v>14.445142857142871</v>
      </c>
      <c r="H524" s="68">
        <v>1.2251428571428571</v>
      </c>
      <c r="I524" s="68">
        <v>1.6599999999999979</v>
      </c>
      <c r="J524" s="106">
        <v>11.559999999999985</v>
      </c>
      <c r="K524" s="105">
        <v>26.947142857142833</v>
      </c>
      <c r="L524" s="68">
        <v>6.3999999999999915</v>
      </c>
      <c r="M524" s="68">
        <v>10.677142857142844</v>
      </c>
      <c r="N524" s="68">
        <v>9.8699999999999868</v>
      </c>
      <c r="O524" s="104"/>
    </row>
    <row r="525" spans="2:15" x14ac:dyDescent="0.25">
      <c r="B525" s="104" t="s">
        <v>226</v>
      </c>
      <c r="C525" s="105">
        <v>29.190476190476179</v>
      </c>
      <c r="D525" s="68">
        <v>18.02000000000001</v>
      </c>
      <c r="E525" s="68">
        <v>9.4047619047619033</v>
      </c>
      <c r="F525" s="106">
        <v>1.7657142857142858</v>
      </c>
      <c r="G525" s="105">
        <v>34.504761904761914</v>
      </c>
      <c r="H525" s="68">
        <v>16.304761904761907</v>
      </c>
      <c r="I525" s="68">
        <v>6.6400000000000015</v>
      </c>
      <c r="J525" s="106">
        <v>11.560000000000002</v>
      </c>
      <c r="K525" s="105">
        <v>48.659523809523819</v>
      </c>
      <c r="L525" s="68">
        <v>16</v>
      </c>
      <c r="M525" s="68">
        <v>3.7880952380952384</v>
      </c>
      <c r="N525" s="68">
        <v>28.871428571428567</v>
      </c>
      <c r="O525" s="104"/>
    </row>
    <row r="526" spans="2:15" x14ac:dyDescent="0.25">
      <c r="B526" s="104" t="s">
        <v>1085</v>
      </c>
      <c r="C526" s="105">
        <v>27.499130434782611</v>
      </c>
      <c r="D526" s="68">
        <v>11.796521739130435</v>
      </c>
      <c r="E526" s="68">
        <v>11.403478260869566</v>
      </c>
      <c r="F526" s="106">
        <v>4.2991304347826089</v>
      </c>
      <c r="G526" s="105">
        <v>32.203478260869566</v>
      </c>
      <c r="H526" s="68">
        <v>14.803478260869563</v>
      </c>
      <c r="I526" s="68">
        <v>11.619999999999997</v>
      </c>
      <c r="J526" s="106">
        <v>5.780000000000002</v>
      </c>
      <c r="K526" s="105">
        <v>64.291304347826085</v>
      </c>
      <c r="L526" s="68">
        <v>16</v>
      </c>
      <c r="M526" s="68">
        <v>11.099999999999996</v>
      </c>
      <c r="N526" s="68">
        <v>37.191304347826083</v>
      </c>
      <c r="O526" s="104"/>
    </row>
    <row r="527" spans="2:15" x14ac:dyDescent="0.25">
      <c r="B527" s="104" t="s">
        <v>830</v>
      </c>
      <c r="C527" s="105">
        <v>34.93</v>
      </c>
      <c r="D527" s="68">
        <v>20.230000000000004</v>
      </c>
      <c r="E527" s="68">
        <v>12.64</v>
      </c>
      <c r="F527" s="106">
        <v>2.06</v>
      </c>
      <c r="G527" s="105">
        <v>84.14</v>
      </c>
      <c r="H527" s="68">
        <v>14.719999999999999</v>
      </c>
      <c r="I527" s="68">
        <v>11.620000000000001</v>
      </c>
      <c r="J527" s="106">
        <v>57.8</v>
      </c>
      <c r="K527" s="105">
        <v>53.825000000000003</v>
      </c>
      <c r="L527" s="68">
        <v>1.6</v>
      </c>
      <c r="M527" s="68">
        <v>11.1</v>
      </c>
      <c r="N527" s="68">
        <v>41.125</v>
      </c>
      <c r="O527" s="104"/>
    </row>
    <row r="528" spans="2:15" x14ac:dyDescent="0.25">
      <c r="B528" s="104" t="s">
        <v>432</v>
      </c>
      <c r="C528" s="105">
        <v>55.917647058823526</v>
      </c>
      <c r="D528" s="68">
        <v>47.32</v>
      </c>
      <c r="E528" s="68">
        <v>5.2047058823529415</v>
      </c>
      <c r="F528" s="106">
        <v>3.3929411764705888</v>
      </c>
      <c r="G528" s="105">
        <v>38.504705882352944</v>
      </c>
      <c r="H528" s="68">
        <v>3.7647058823529407</v>
      </c>
      <c r="I528" s="68">
        <v>11.62</v>
      </c>
      <c r="J528" s="106">
        <v>23.120000000000005</v>
      </c>
      <c r="K528" s="105">
        <v>49.276470588235298</v>
      </c>
      <c r="L528" s="68">
        <v>14.400000000000004</v>
      </c>
      <c r="M528" s="68">
        <v>11.099999999999998</v>
      </c>
      <c r="N528" s="68">
        <v>23.776470588235291</v>
      </c>
      <c r="O528" s="104"/>
    </row>
    <row r="529" spans="2:15" x14ac:dyDescent="0.25">
      <c r="B529" s="104" t="s">
        <v>817</v>
      </c>
      <c r="C529" s="105">
        <v>23.87</v>
      </c>
      <c r="D529" s="68">
        <v>11.106666666666666</v>
      </c>
      <c r="E529" s="68">
        <v>6.5833333333333339</v>
      </c>
      <c r="F529" s="106">
        <v>6.1800000000000015</v>
      </c>
      <c r="G529" s="105">
        <v>84.61333333333333</v>
      </c>
      <c r="H529" s="68">
        <v>16.853333333333335</v>
      </c>
      <c r="I529" s="68">
        <v>9.9599999999999991</v>
      </c>
      <c r="J529" s="106">
        <v>57.8</v>
      </c>
      <c r="K529" s="105">
        <v>58.199999999999996</v>
      </c>
      <c r="L529" s="68">
        <v>4.7999999999999989</v>
      </c>
      <c r="M529" s="68">
        <v>11.099999999999998</v>
      </c>
      <c r="N529" s="68">
        <v>42.300000000000004</v>
      </c>
      <c r="O529" s="104"/>
    </row>
    <row r="530" spans="2:15" x14ac:dyDescent="0.25">
      <c r="B530" s="104" t="s">
        <v>1284</v>
      </c>
      <c r="C530" s="105">
        <v>30.92981818181816</v>
      </c>
      <c r="D530" s="68">
        <v>22.674909090909086</v>
      </c>
      <c r="E530" s="68">
        <v>5.745454545454546</v>
      </c>
      <c r="F530" s="106">
        <v>2.5094545454545445</v>
      </c>
      <c r="G530" s="105">
        <v>43.647636363636359</v>
      </c>
      <c r="H530" s="68">
        <v>7.3076363636363642</v>
      </c>
      <c r="I530" s="68">
        <v>1.659999999999999</v>
      </c>
      <c r="J530" s="106">
        <v>34.680000000000035</v>
      </c>
      <c r="K530" s="105">
        <v>41.574545454545436</v>
      </c>
      <c r="L530" s="68">
        <v>8</v>
      </c>
      <c r="M530" s="68">
        <v>11.100000000000012</v>
      </c>
      <c r="N530" s="68">
        <v>22.47454545454546</v>
      </c>
      <c r="O530" s="104"/>
    </row>
    <row r="531" spans="2:15" x14ac:dyDescent="0.25">
      <c r="B531" s="104" t="s">
        <v>942</v>
      </c>
      <c r="C531" s="105">
        <v>24.393548387096786</v>
      </c>
      <c r="D531" s="68">
        <v>11.516129032258066</v>
      </c>
      <c r="E531" s="68">
        <v>8.3587096774193537</v>
      </c>
      <c r="F531" s="106">
        <v>4.5187096774193511</v>
      </c>
      <c r="G531" s="105">
        <v>28.845806451612894</v>
      </c>
      <c r="H531" s="68">
        <v>9.7858064516129044</v>
      </c>
      <c r="I531" s="68">
        <v>13.280000000000008</v>
      </c>
      <c r="J531" s="106">
        <v>5.780000000000002</v>
      </c>
      <c r="K531" s="105">
        <v>57.035483870967738</v>
      </c>
      <c r="L531" s="68">
        <v>14.399999999999991</v>
      </c>
      <c r="M531" s="68">
        <v>11.100000000000001</v>
      </c>
      <c r="N531" s="68">
        <v>31.535483870967756</v>
      </c>
      <c r="O531" s="104"/>
    </row>
    <row r="532" spans="2:15" x14ac:dyDescent="0.25">
      <c r="B532" s="104" t="s">
        <v>911</v>
      </c>
      <c r="C532" s="105">
        <v>45.796363636363608</v>
      </c>
      <c r="D532" s="68">
        <v>38.62090909090908</v>
      </c>
      <c r="E532" s="68">
        <v>6.8945454545454563</v>
      </c>
      <c r="F532" s="106">
        <v>0.280909090909091</v>
      </c>
      <c r="G532" s="105">
        <v>34.390909090909091</v>
      </c>
      <c r="H532" s="68">
        <v>13.730909090909092</v>
      </c>
      <c r="I532" s="68">
        <v>3.3200000000000003</v>
      </c>
      <c r="J532" s="106">
        <v>17.340000000000011</v>
      </c>
      <c r="K532" s="105">
        <v>56.304545454545476</v>
      </c>
      <c r="L532" s="68">
        <v>6.4</v>
      </c>
      <c r="M532" s="68">
        <v>18.5</v>
      </c>
      <c r="N532" s="68">
        <v>31.404545454545449</v>
      </c>
      <c r="O532" s="104"/>
    </row>
    <row r="533" spans="2:15" x14ac:dyDescent="0.25">
      <c r="B533" s="104" t="s">
        <v>459</v>
      </c>
      <c r="C533" s="105">
        <v>51.32</v>
      </c>
      <c r="D533" s="68">
        <v>36.720000000000006</v>
      </c>
      <c r="E533" s="68">
        <v>8.1257142857142863</v>
      </c>
      <c r="F533" s="106">
        <v>6.474285714285716</v>
      </c>
      <c r="G533" s="105">
        <v>50.897142857142853</v>
      </c>
      <c r="H533" s="68">
        <v>8.7771428571428576</v>
      </c>
      <c r="I533" s="68">
        <v>1.66</v>
      </c>
      <c r="J533" s="106">
        <v>40.46</v>
      </c>
      <c r="K533" s="105">
        <v>53.857142857142854</v>
      </c>
      <c r="L533" s="68">
        <v>11.200000000000001</v>
      </c>
      <c r="M533" s="68">
        <v>11.1</v>
      </c>
      <c r="N533" s="68">
        <v>31.55714285714286</v>
      </c>
      <c r="O533" s="104"/>
    </row>
    <row r="534" spans="2:15" x14ac:dyDescent="0.25">
      <c r="B534" s="104" t="s">
        <v>540</v>
      </c>
      <c r="C534" s="105">
        <v>55.351891891891903</v>
      </c>
      <c r="D534" s="68">
        <v>44.769729729729704</v>
      </c>
      <c r="E534" s="68">
        <v>8.967567567567567</v>
      </c>
      <c r="F534" s="106">
        <v>1.6145945945945954</v>
      </c>
      <c r="G534" s="105">
        <v>31.040540540540547</v>
      </c>
      <c r="H534" s="68">
        <v>2.9405405405405403</v>
      </c>
      <c r="I534" s="68">
        <v>4.9800000000000031</v>
      </c>
      <c r="J534" s="106">
        <v>23.120000000000008</v>
      </c>
      <c r="K534" s="105">
        <v>52.110810810810811</v>
      </c>
      <c r="L534" s="68">
        <v>6.400000000000003</v>
      </c>
      <c r="M534" s="68">
        <v>23.09999999999998</v>
      </c>
      <c r="N534" s="68">
        <v>22.610810810810808</v>
      </c>
      <c r="O534" s="104"/>
    </row>
    <row r="535" spans="2:15" x14ac:dyDescent="0.25">
      <c r="B535" s="104" t="s">
        <v>571</v>
      </c>
      <c r="C535" s="105">
        <v>59.414999999999999</v>
      </c>
      <c r="D535" s="68">
        <v>47.6</v>
      </c>
      <c r="E535" s="68">
        <v>10.27</v>
      </c>
      <c r="F535" s="106">
        <v>1.5450000000000004</v>
      </c>
      <c r="G535" s="105">
        <v>39.72</v>
      </c>
      <c r="H535" s="68">
        <v>0</v>
      </c>
      <c r="I535" s="68">
        <v>16.600000000000001</v>
      </c>
      <c r="J535" s="106">
        <v>23.12</v>
      </c>
      <c r="K535" s="105">
        <v>41.2</v>
      </c>
      <c r="L535" s="68">
        <v>16</v>
      </c>
      <c r="M535" s="68">
        <v>11.1</v>
      </c>
      <c r="N535" s="68">
        <v>14.1</v>
      </c>
      <c r="O535" s="104"/>
    </row>
    <row r="536" spans="2:15" x14ac:dyDescent="0.25">
      <c r="B536" s="104" t="s">
        <v>327</v>
      </c>
      <c r="C536" s="105">
        <v>43.957446808510667</v>
      </c>
      <c r="D536" s="68">
        <v>14.482553191489373</v>
      </c>
      <c r="E536" s="68">
        <v>15.800000000000004</v>
      </c>
      <c r="F536" s="106">
        <v>13.67489361702129</v>
      </c>
      <c r="G536" s="105">
        <v>35.518297872340433</v>
      </c>
      <c r="H536" s="68">
        <v>13.998297872340425</v>
      </c>
      <c r="I536" s="68">
        <v>9.9600000000000097</v>
      </c>
      <c r="J536" s="106">
        <v>11.559999999999999</v>
      </c>
      <c r="K536" s="105">
        <v>53.000000000000007</v>
      </c>
      <c r="L536" s="68">
        <v>1.5999999999999999</v>
      </c>
      <c r="M536" s="68">
        <v>11.10000000000001</v>
      </c>
      <c r="N536" s="68">
        <v>40.299999999999997</v>
      </c>
      <c r="O536" s="104"/>
    </row>
    <row r="537" spans="2:15" x14ac:dyDescent="0.25">
      <c r="B537" s="104" t="s">
        <v>1018</v>
      </c>
      <c r="C537" s="105">
        <v>34.760000000000005</v>
      </c>
      <c r="D537" s="68">
        <v>11.106666666666669</v>
      </c>
      <c r="E537" s="68">
        <v>21.59333333333333</v>
      </c>
      <c r="F537" s="106">
        <v>2.06</v>
      </c>
      <c r="G537" s="105">
        <v>78.826666666666654</v>
      </c>
      <c r="H537" s="68">
        <v>17.706666666666671</v>
      </c>
      <c r="I537" s="68">
        <v>3.32</v>
      </c>
      <c r="J537" s="106">
        <v>57.8</v>
      </c>
      <c r="K537" s="105">
        <v>78.266666666666666</v>
      </c>
      <c r="L537" s="68">
        <v>4.8</v>
      </c>
      <c r="M537" s="68">
        <v>29.599999999999998</v>
      </c>
      <c r="N537" s="68">
        <v>43.86666666666666</v>
      </c>
      <c r="O537" s="104"/>
    </row>
    <row r="538" spans="2:15" x14ac:dyDescent="0.25">
      <c r="B538" s="104" t="s">
        <v>992</v>
      </c>
      <c r="C538" s="105">
        <v>30.581052631578952</v>
      </c>
      <c r="D538" s="68">
        <v>12.526315789473683</v>
      </c>
      <c r="E538" s="68">
        <v>14.802105263157896</v>
      </c>
      <c r="F538" s="106">
        <v>3.2526315789473701</v>
      </c>
      <c r="G538" s="105">
        <v>92.6378947368421</v>
      </c>
      <c r="H538" s="68">
        <v>21.557894736842105</v>
      </c>
      <c r="I538" s="68">
        <v>13.280000000000005</v>
      </c>
      <c r="J538" s="106">
        <v>57.8</v>
      </c>
      <c r="K538" s="105">
        <v>62.157894736842103</v>
      </c>
      <c r="L538" s="68">
        <v>4.7999999999999989</v>
      </c>
      <c r="M538" s="68">
        <v>11.099999999999998</v>
      </c>
      <c r="N538" s="68">
        <v>46.257894736842111</v>
      </c>
      <c r="O538" s="104"/>
    </row>
    <row r="539" spans="2:15" x14ac:dyDescent="0.25">
      <c r="B539" s="104" t="s">
        <v>997</v>
      </c>
      <c r="C539" s="105">
        <v>36.493846153846157</v>
      </c>
      <c r="D539" s="68">
        <v>9.1538461538461551</v>
      </c>
      <c r="E539" s="68">
        <v>25.280000000000005</v>
      </c>
      <c r="F539" s="106">
        <v>2.06</v>
      </c>
      <c r="G539" s="105">
        <v>88.92923076923077</v>
      </c>
      <c r="H539" s="68">
        <v>21.169230769230769</v>
      </c>
      <c r="I539" s="68">
        <v>9.9599999999999991</v>
      </c>
      <c r="J539" s="106">
        <v>57.8</v>
      </c>
      <c r="K539" s="105">
        <v>85.23846153846155</v>
      </c>
      <c r="L539" s="68">
        <v>1.6</v>
      </c>
      <c r="M539" s="68">
        <v>37</v>
      </c>
      <c r="N539" s="68">
        <v>46.638461538461542</v>
      </c>
      <c r="O539" s="104"/>
    </row>
    <row r="540" spans="2:15" x14ac:dyDescent="0.25">
      <c r="B540" s="104" t="s">
        <v>1067</v>
      </c>
      <c r="C540" s="105">
        <v>22.872702702702703</v>
      </c>
      <c r="D540" s="68">
        <v>8.2335135135135022</v>
      </c>
      <c r="E540" s="68">
        <v>9.2664864864864906</v>
      </c>
      <c r="F540" s="106">
        <v>5.3727027027027008</v>
      </c>
      <c r="G540" s="105">
        <v>72.000000000000043</v>
      </c>
      <c r="H540" s="68">
        <v>10.880000000000003</v>
      </c>
      <c r="I540" s="68">
        <v>3.3199999999999958</v>
      </c>
      <c r="J540" s="106">
        <v>57.8</v>
      </c>
      <c r="K540" s="105">
        <v>57.537837837837856</v>
      </c>
      <c r="L540" s="68">
        <v>9.6000000000000139</v>
      </c>
      <c r="M540" s="68">
        <v>11.100000000000016</v>
      </c>
      <c r="N540" s="68">
        <v>36.837837837837824</v>
      </c>
      <c r="O540" s="104"/>
    </row>
    <row r="541" spans="2:15" x14ac:dyDescent="0.25">
      <c r="B541" s="104" t="s">
        <v>436</v>
      </c>
      <c r="C541" s="105">
        <v>63.10761904761906</v>
      </c>
      <c r="D541" s="68">
        <v>35.473333333333336</v>
      </c>
      <c r="E541" s="68">
        <v>9.7809523809523817</v>
      </c>
      <c r="F541" s="106">
        <v>17.853333333333339</v>
      </c>
      <c r="G541" s="105">
        <v>56.334285714285713</v>
      </c>
      <c r="H541" s="68">
        <v>9.2342857142857149</v>
      </c>
      <c r="I541" s="68">
        <v>6.6400000000000015</v>
      </c>
      <c r="J541" s="106">
        <v>40.459999999999972</v>
      </c>
      <c r="K541" s="105">
        <v>45.523809523809518</v>
      </c>
      <c r="L541" s="68">
        <v>12.800000000000002</v>
      </c>
      <c r="M541" s="68">
        <v>8.1047619047618973</v>
      </c>
      <c r="N541" s="68">
        <v>24.619047619047631</v>
      </c>
      <c r="O541" s="104"/>
    </row>
    <row r="542" spans="2:15" x14ac:dyDescent="0.25">
      <c r="B542" s="104" t="s">
        <v>1251</v>
      </c>
      <c r="C542" s="105">
        <v>27.644230769230766</v>
      </c>
      <c r="D542" s="68">
        <v>15.012307692307701</v>
      </c>
      <c r="E542" s="68">
        <v>6.0161538461538449</v>
      </c>
      <c r="F542" s="106">
        <v>6.615769230769228</v>
      </c>
      <c r="G542" s="105">
        <v>49.943076923076916</v>
      </c>
      <c r="H542" s="68">
        <v>3.6430769230769222</v>
      </c>
      <c r="I542" s="68">
        <v>11.620000000000001</v>
      </c>
      <c r="J542" s="106">
        <v>34.680000000000035</v>
      </c>
      <c r="K542" s="105">
        <v>33.578846153846165</v>
      </c>
      <c r="L542" s="68">
        <v>1.5999999999999992</v>
      </c>
      <c r="M542" s="68">
        <v>11.100000000000012</v>
      </c>
      <c r="N542" s="68">
        <v>20.878846153846158</v>
      </c>
      <c r="O542" s="104"/>
    </row>
    <row r="543" spans="2:15" x14ac:dyDescent="0.25">
      <c r="B543" s="104" t="s">
        <v>1168</v>
      </c>
      <c r="C543" s="105">
        <v>41.120869565217383</v>
      </c>
      <c r="D543" s="68">
        <v>29.180869565217403</v>
      </c>
      <c r="E543" s="68">
        <v>9.3426086956521743</v>
      </c>
      <c r="F543" s="106">
        <v>2.5973913043478238</v>
      </c>
      <c r="G543" s="105">
        <v>42.84173913043476</v>
      </c>
      <c r="H543" s="68">
        <v>4.8417391304347799</v>
      </c>
      <c r="I543" s="68">
        <v>3.32</v>
      </c>
      <c r="J543" s="106">
        <v>34.680000000000028</v>
      </c>
      <c r="K543" s="105">
        <v>56.189130434782605</v>
      </c>
      <c r="L543" s="68">
        <v>8</v>
      </c>
      <c r="M543" s="68">
        <v>18.660869565217389</v>
      </c>
      <c r="N543" s="68">
        <v>29.528260869565212</v>
      </c>
      <c r="O543" s="104"/>
    </row>
    <row r="544" spans="2:15" x14ac:dyDescent="0.25">
      <c r="B544" s="104" t="s">
        <v>230</v>
      </c>
      <c r="C544" s="105">
        <v>47.008421052631569</v>
      </c>
      <c r="D544" s="68">
        <v>20.793684210526319</v>
      </c>
      <c r="E544" s="68">
        <v>13.637894736842108</v>
      </c>
      <c r="F544" s="106">
        <v>12.576842105263157</v>
      </c>
      <c r="G544" s="105">
        <v>71.482105263157905</v>
      </c>
      <c r="H544" s="68">
        <v>19.402105263157896</v>
      </c>
      <c r="I544" s="68">
        <v>11.619999999999997</v>
      </c>
      <c r="J544" s="106">
        <v>40.45999999999998</v>
      </c>
      <c r="K544" s="105">
        <v>70.647368421052647</v>
      </c>
      <c r="L544" s="68">
        <v>6.4000000000000021</v>
      </c>
      <c r="M544" s="68">
        <v>28.626315789473693</v>
      </c>
      <c r="N544" s="68">
        <v>35.621052631578948</v>
      </c>
      <c r="O544" s="104"/>
    </row>
    <row r="545" spans="2:15" x14ac:dyDescent="0.25">
      <c r="B545" s="104" t="s">
        <v>1179</v>
      </c>
      <c r="C545" s="105">
        <v>11.890909090909094</v>
      </c>
      <c r="D545" s="68">
        <v>4.76</v>
      </c>
      <c r="E545" s="68">
        <v>4.8836363636363647</v>
      </c>
      <c r="F545" s="106">
        <v>2.2472727272727275</v>
      </c>
      <c r="G545" s="105">
        <v>80.816363636363633</v>
      </c>
      <c r="H545" s="68">
        <v>18.036363636363639</v>
      </c>
      <c r="I545" s="68">
        <v>4.9799999999999995</v>
      </c>
      <c r="J545" s="106">
        <v>57.8</v>
      </c>
      <c r="K545" s="105">
        <v>69.509090909090901</v>
      </c>
      <c r="L545" s="68">
        <v>14.400000000000004</v>
      </c>
      <c r="M545" s="68">
        <v>11.099999999999998</v>
      </c>
      <c r="N545" s="68">
        <v>44.009090909090908</v>
      </c>
      <c r="O545" s="104"/>
    </row>
    <row r="546" spans="2:15" x14ac:dyDescent="0.25">
      <c r="B546" s="104" t="s">
        <v>901</v>
      </c>
      <c r="C546" s="105">
        <v>47.827999999999996</v>
      </c>
      <c r="D546" s="68">
        <v>29.036000000000005</v>
      </c>
      <c r="E546" s="68">
        <v>11.375999999999999</v>
      </c>
      <c r="F546" s="106">
        <v>7.4160000000000004</v>
      </c>
      <c r="G546" s="105">
        <v>82.24</v>
      </c>
      <c r="H546" s="68">
        <v>21.12</v>
      </c>
      <c r="I546" s="68">
        <v>3.32</v>
      </c>
      <c r="J546" s="106">
        <v>57.8</v>
      </c>
      <c r="K546" s="105">
        <v>66.87</v>
      </c>
      <c r="L546" s="68">
        <v>16</v>
      </c>
      <c r="M546" s="68">
        <v>22.199999999999996</v>
      </c>
      <c r="N546" s="68">
        <v>28.670000000000005</v>
      </c>
      <c r="O546" s="104"/>
    </row>
    <row r="547" spans="2:15" x14ac:dyDescent="0.25">
      <c r="B547" s="104" t="s">
        <v>1286</v>
      </c>
      <c r="C547" s="105">
        <v>32.635466666666645</v>
      </c>
      <c r="D547" s="68">
        <v>25.450133333333344</v>
      </c>
      <c r="E547" s="68">
        <v>4.4661333333333326</v>
      </c>
      <c r="F547" s="106">
        <v>2.7191999999999963</v>
      </c>
      <c r="G547" s="105">
        <v>41.827466666666666</v>
      </c>
      <c r="H547" s="68">
        <v>2.1674666666666669</v>
      </c>
      <c r="I547" s="68">
        <v>4.9800000000000075</v>
      </c>
      <c r="J547" s="106">
        <v>34.680000000000049</v>
      </c>
      <c r="K547" s="105">
        <v>44.510666666666665</v>
      </c>
      <c r="L547" s="68">
        <v>11.200000000000014</v>
      </c>
      <c r="M547" s="68">
        <v>4.0453333333333266</v>
      </c>
      <c r="N547" s="68">
        <v>29.265333333333324</v>
      </c>
      <c r="O547" s="104"/>
    </row>
    <row r="548" spans="2:15" x14ac:dyDescent="0.25">
      <c r="B548" s="104" t="s">
        <v>1247</v>
      </c>
      <c r="C548" s="105">
        <v>33.970833333333317</v>
      </c>
      <c r="D548" s="68">
        <v>18.180555555555543</v>
      </c>
      <c r="E548" s="68">
        <v>10.840555555555559</v>
      </c>
      <c r="F548" s="106">
        <v>4.9497222222222241</v>
      </c>
      <c r="G548" s="105">
        <v>56.844444444444463</v>
      </c>
      <c r="H548" s="68">
        <v>5.5644444444444465</v>
      </c>
      <c r="I548" s="68">
        <v>16.600000000000001</v>
      </c>
      <c r="J548" s="106">
        <v>34.680000000000049</v>
      </c>
      <c r="K548" s="105">
        <v>43.762499999999996</v>
      </c>
      <c r="L548" s="68">
        <v>1.5999999999999979</v>
      </c>
      <c r="M548" s="68">
        <v>10.894444444444456</v>
      </c>
      <c r="N548" s="68">
        <v>31.26805555555557</v>
      </c>
      <c r="O548" s="104"/>
    </row>
    <row r="549" spans="2:15" x14ac:dyDescent="0.25">
      <c r="B549" s="104" t="s">
        <v>1141</v>
      </c>
      <c r="C549" s="105">
        <v>29.928399999999993</v>
      </c>
      <c r="D549" s="68">
        <v>16.564800000000012</v>
      </c>
      <c r="E549" s="68">
        <v>9.0376000000000012</v>
      </c>
      <c r="F549" s="106">
        <v>4.325999999999997</v>
      </c>
      <c r="G549" s="105">
        <v>59.403200000000005</v>
      </c>
      <c r="H549" s="68">
        <v>11.443200000000004</v>
      </c>
      <c r="I549" s="68">
        <v>13.279999999999996</v>
      </c>
      <c r="J549" s="106">
        <v>34.680000000000028</v>
      </c>
      <c r="K549" s="105">
        <v>49.649999999999991</v>
      </c>
      <c r="L549" s="68">
        <v>8</v>
      </c>
      <c r="M549" s="68">
        <v>11.10000000000001</v>
      </c>
      <c r="N549" s="68">
        <v>30.549999999999997</v>
      </c>
      <c r="O549" s="104"/>
    </row>
    <row r="550" spans="2:15" x14ac:dyDescent="0.25">
      <c r="B550" s="104" t="s">
        <v>918</v>
      </c>
      <c r="C550" s="105">
        <v>24.774117647058823</v>
      </c>
      <c r="D550" s="68">
        <v>8.1200000000000028</v>
      </c>
      <c r="E550" s="68">
        <v>10.595294117647061</v>
      </c>
      <c r="F550" s="106">
        <v>6.0588235294117663</v>
      </c>
      <c r="G550" s="105">
        <v>83.64</v>
      </c>
      <c r="H550" s="68">
        <v>19.2</v>
      </c>
      <c r="I550" s="68">
        <v>6.6400000000000015</v>
      </c>
      <c r="J550" s="106">
        <v>57.8</v>
      </c>
      <c r="K550" s="105">
        <v>78.723529411764716</v>
      </c>
      <c r="L550" s="68">
        <v>12.800000000000002</v>
      </c>
      <c r="M550" s="68">
        <v>33.300000000000011</v>
      </c>
      <c r="N550" s="68">
        <v>32.623529411764714</v>
      </c>
      <c r="O550" s="104"/>
    </row>
    <row r="551" spans="2:15" x14ac:dyDescent="0.25">
      <c r="B551" s="104" t="s">
        <v>1086</v>
      </c>
      <c r="C551" s="105">
        <v>26.466000000000001</v>
      </c>
      <c r="D551" s="68">
        <v>11.423999999999999</v>
      </c>
      <c r="E551" s="68">
        <v>9.48</v>
      </c>
      <c r="F551" s="106">
        <v>5.5620000000000012</v>
      </c>
      <c r="G551" s="105">
        <v>69.052000000000007</v>
      </c>
      <c r="H551" s="68">
        <v>6.2720000000000011</v>
      </c>
      <c r="I551" s="68">
        <v>4.9799999999999995</v>
      </c>
      <c r="J551" s="106">
        <v>57.8</v>
      </c>
      <c r="K551" s="105">
        <v>43.539999999999992</v>
      </c>
      <c r="L551" s="68">
        <v>8</v>
      </c>
      <c r="M551" s="68">
        <v>11.099999999999998</v>
      </c>
      <c r="N551" s="68">
        <v>24.44</v>
      </c>
      <c r="O551" s="104"/>
    </row>
    <row r="552" spans="2:15" x14ac:dyDescent="0.25">
      <c r="B552" s="104" t="s">
        <v>216</v>
      </c>
      <c r="C552" s="105">
        <v>41.492631578947368</v>
      </c>
      <c r="D552" s="68">
        <v>17.787368421052633</v>
      </c>
      <c r="E552" s="68">
        <v>10.477894736842105</v>
      </c>
      <c r="F552" s="106">
        <v>13.227368421052629</v>
      </c>
      <c r="G552" s="105">
        <v>36.028421052631579</v>
      </c>
      <c r="H552" s="68">
        <v>16.168421052631576</v>
      </c>
      <c r="I552" s="68">
        <v>8.3000000000000007</v>
      </c>
      <c r="J552" s="106">
        <v>11.560000000000004</v>
      </c>
      <c r="K552" s="105">
        <v>51.56315789473684</v>
      </c>
      <c r="L552" s="68">
        <v>12.800000000000004</v>
      </c>
      <c r="M552" s="68">
        <v>25.899999999999991</v>
      </c>
      <c r="N552" s="68">
        <v>12.863157894736842</v>
      </c>
      <c r="O552" s="104"/>
    </row>
    <row r="553" spans="2:15" x14ac:dyDescent="0.25">
      <c r="B553" s="104" t="s">
        <v>701</v>
      </c>
      <c r="C553" s="105">
        <v>35.053333333333335</v>
      </c>
      <c r="D553" s="68">
        <v>17.056666666666668</v>
      </c>
      <c r="E553" s="68">
        <v>14.22</v>
      </c>
      <c r="F553" s="106">
        <v>3.7766666666666677</v>
      </c>
      <c r="G553" s="105">
        <v>61.6</v>
      </c>
      <c r="H553" s="68">
        <v>16.96</v>
      </c>
      <c r="I553" s="68">
        <v>9.9599999999999973</v>
      </c>
      <c r="J553" s="106">
        <v>34.679999999999986</v>
      </c>
      <c r="K553" s="105">
        <v>55.454166666666652</v>
      </c>
      <c r="L553" s="68">
        <v>3.2000000000000011</v>
      </c>
      <c r="M553" s="68">
        <v>11.716666666666661</v>
      </c>
      <c r="N553" s="68">
        <v>40.537499999999994</v>
      </c>
      <c r="O553" s="104"/>
    </row>
    <row r="554" spans="2:15" x14ac:dyDescent="0.25">
      <c r="B554" s="104" t="s">
        <v>1266</v>
      </c>
      <c r="C554" s="105">
        <v>26.63684210526316</v>
      </c>
      <c r="D554" s="68">
        <v>4.7600000000000016</v>
      </c>
      <c r="E554" s="68">
        <v>11.143157894736841</v>
      </c>
      <c r="F554" s="106">
        <v>10.733684210526318</v>
      </c>
      <c r="G554" s="105">
        <v>84.29789473684211</v>
      </c>
      <c r="H554" s="68">
        <v>18.997894736842106</v>
      </c>
      <c r="I554" s="68">
        <v>13.280000000000005</v>
      </c>
      <c r="J554" s="106">
        <v>52.019999999999996</v>
      </c>
      <c r="K554" s="105">
        <v>63.815789473684212</v>
      </c>
      <c r="L554" s="68">
        <v>6.4000000000000021</v>
      </c>
      <c r="M554" s="68">
        <v>13.631578947368419</v>
      </c>
      <c r="N554" s="68">
        <v>43.784210526315796</v>
      </c>
      <c r="O554" s="104"/>
    </row>
    <row r="555" spans="2:15" x14ac:dyDescent="0.25">
      <c r="B555" s="104" t="s">
        <v>519</v>
      </c>
      <c r="C555" s="105">
        <v>32.657014925373126</v>
      </c>
      <c r="D555" s="68">
        <v>8.8805970149253692</v>
      </c>
      <c r="E555" s="68">
        <v>12.922985074626869</v>
      </c>
      <c r="F555" s="106">
        <v>10.853432835820895</v>
      </c>
      <c r="G555" s="105">
        <v>52.139999999999986</v>
      </c>
      <c r="H555" s="68">
        <v>14.080000000000002</v>
      </c>
      <c r="I555" s="68">
        <v>14.939999999999985</v>
      </c>
      <c r="J555" s="106">
        <v>23.119999999999973</v>
      </c>
      <c r="K555" s="105">
        <v>66.486567164179121</v>
      </c>
      <c r="L555" s="68">
        <v>1.5999999999999981</v>
      </c>
      <c r="M555" s="68">
        <v>32.968656716417875</v>
      </c>
      <c r="N555" s="68">
        <v>31.917910447761191</v>
      </c>
      <c r="O555" s="104"/>
    </row>
    <row r="556" spans="2:15" x14ac:dyDescent="0.25">
      <c r="B556" s="104" t="s">
        <v>724</v>
      </c>
      <c r="C556" s="105">
        <v>48.769375000000011</v>
      </c>
      <c r="D556" s="68">
        <v>43.881249999999966</v>
      </c>
      <c r="E556" s="68">
        <v>4.8881250000000005</v>
      </c>
      <c r="F556" s="106">
        <v>0</v>
      </c>
      <c r="G556" s="105">
        <v>64.400000000000034</v>
      </c>
      <c r="H556" s="68">
        <v>8.2000000000000011</v>
      </c>
      <c r="I556" s="68">
        <v>9.9600000000000133</v>
      </c>
      <c r="J556" s="106">
        <v>46.239999999999952</v>
      </c>
      <c r="K556" s="105">
        <v>58.918749999999974</v>
      </c>
      <c r="L556" s="68">
        <v>4.800000000000006</v>
      </c>
      <c r="M556" s="68">
        <v>22.026562500000026</v>
      </c>
      <c r="N556" s="68">
        <v>32.092187500000009</v>
      </c>
      <c r="O556" s="104"/>
    </row>
    <row r="557" spans="2:15" x14ac:dyDescent="0.25">
      <c r="B557" s="104" t="s">
        <v>228</v>
      </c>
      <c r="C557" s="105">
        <v>37.723076923076938</v>
      </c>
      <c r="D557" s="68">
        <v>19.040000000000003</v>
      </c>
      <c r="E557" s="68">
        <v>13.612307692307693</v>
      </c>
      <c r="F557" s="106">
        <v>5.0707692307692316</v>
      </c>
      <c r="G557" s="105">
        <v>64.133846153846136</v>
      </c>
      <c r="H557" s="68">
        <v>17.033846153846152</v>
      </c>
      <c r="I557" s="68">
        <v>6.6400000000000006</v>
      </c>
      <c r="J557" s="106">
        <v>40.459999999999994</v>
      </c>
      <c r="K557" s="105">
        <v>75.199999999999989</v>
      </c>
      <c r="L557" s="68">
        <v>8</v>
      </c>
      <c r="M557" s="68">
        <v>29.6</v>
      </c>
      <c r="N557" s="68">
        <v>37.600000000000009</v>
      </c>
      <c r="O557" s="104"/>
    </row>
    <row r="558" spans="2:15" x14ac:dyDescent="0.25">
      <c r="B558" s="104" t="s">
        <v>743</v>
      </c>
      <c r="C558" s="105">
        <v>31.708285714285694</v>
      </c>
      <c r="D558" s="68">
        <v>24.684000000000005</v>
      </c>
      <c r="E558" s="68">
        <v>6.2297142857142864</v>
      </c>
      <c r="F558" s="106">
        <v>0.79457142857142871</v>
      </c>
      <c r="G558" s="105">
        <v>71.775428571428549</v>
      </c>
      <c r="H558" s="68">
        <v>13.915428571428571</v>
      </c>
      <c r="I558" s="68">
        <v>11.620000000000013</v>
      </c>
      <c r="J558" s="106">
        <v>46.239999999999938</v>
      </c>
      <c r="K558" s="105">
        <v>69.231428571428594</v>
      </c>
      <c r="L558" s="68">
        <v>14.399999999999984</v>
      </c>
      <c r="M558" s="68">
        <v>17.231428571428573</v>
      </c>
      <c r="N558" s="68">
        <v>37.600000000000009</v>
      </c>
      <c r="O558" s="104"/>
    </row>
    <row r="559" spans="2:15" x14ac:dyDescent="0.25">
      <c r="B559" s="104" t="s">
        <v>1135</v>
      </c>
      <c r="C559" s="105">
        <v>23.725999999999999</v>
      </c>
      <c r="D559" s="68">
        <v>9.9960000000000022</v>
      </c>
      <c r="E559" s="68">
        <v>8.3739999999999988</v>
      </c>
      <c r="F559" s="106">
        <v>5.355999999999999</v>
      </c>
      <c r="G559" s="105">
        <v>45.423999999999992</v>
      </c>
      <c r="H559" s="68">
        <v>7.4239999999999986</v>
      </c>
      <c r="I559" s="68">
        <v>3.3200000000000007</v>
      </c>
      <c r="J559" s="106">
        <v>34.679999999999993</v>
      </c>
      <c r="K559" s="105">
        <v>46.17</v>
      </c>
      <c r="L559" s="68">
        <v>6.4000000000000012</v>
      </c>
      <c r="M559" s="68">
        <v>11.099999999999998</v>
      </c>
      <c r="N559" s="68">
        <v>28.669999999999998</v>
      </c>
      <c r="O559" s="104"/>
    </row>
    <row r="560" spans="2:15" x14ac:dyDescent="0.25">
      <c r="B560" s="104" t="s">
        <v>1256</v>
      </c>
      <c r="C560" s="105">
        <v>35.830967741935474</v>
      </c>
      <c r="D560" s="68">
        <v>21.957419354838709</v>
      </c>
      <c r="E560" s="68">
        <v>6.8296774193548373</v>
      </c>
      <c r="F560" s="106">
        <v>7.043870967741932</v>
      </c>
      <c r="G560" s="105">
        <v>41.32</v>
      </c>
      <c r="H560" s="68">
        <v>0</v>
      </c>
      <c r="I560" s="68">
        <v>6.6400000000000041</v>
      </c>
      <c r="J560" s="106">
        <v>34.680000000000007</v>
      </c>
      <c r="K560" s="105">
        <v>33.016129032258064</v>
      </c>
      <c r="L560" s="68">
        <v>1.6000000000000008</v>
      </c>
      <c r="M560" s="68">
        <v>11.100000000000001</v>
      </c>
      <c r="N560" s="68">
        <v>20.316129032258065</v>
      </c>
      <c r="O560" s="104"/>
    </row>
    <row r="561" spans="2:15" x14ac:dyDescent="0.25">
      <c r="B561" s="104" t="s">
        <v>589</v>
      </c>
      <c r="C561" s="105">
        <v>45.205000000000034</v>
      </c>
      <c r="D561" s="68">
        <v>38.759999999999977</v>
      </c>
      <c r="E561" s="68">
        <v>4.2133333333333338</v>
      </c>
      <c r="F561" s="106">
        <v>2.2316666666666647</v>
      </c>
      <c r="G561" s="105">
        <v>54.799047619047585</v>
      </c>
      <c r="H561" s="68">
        <v>0.25904761904761914</v>
      </c>
      <c r="I561" s="68">
        <v>8.3000000000000007</v>
      </c>
      <c r="J561" s="106">
        <v>46.239999999999924</v>
      </c>
      <c r="K561" s="105">
        <v>43.236904761904725</v>
      </c>
      <c r="L561" s="68">
        <v>14.399999999999999</v>
      </c>
      <c r="M561" s="68">
        <v>11.100000000000016</v>
      </c>
      <c r="N561" s="68">
        <v>17.736904761904778</v>
      </c>
      <c r="O561" s="104"/>
    </row>
    <row r="562" spans="2:15" x14ac:dyDescent="0.25">
      <c r="B562" s="104" t="s">
        <v>1055</v>
      </c>
      <c r="C562" s="105">
        <v>42.23729729729731</v>
      </c>
      <c r="D562" s="68">
        <v>36.021621621621627</v>
      </c>
      <c r="E562" s="68">
        <v>5.3805405405405411</v>
      </c>
      <c r="F562" s="106">
        <v>0.83513513513513538</v>
      </c>
      <c r="G562" s="105">
        <v>40.170270270270287</v>
      </c>
      <c r="H562" s="68">
        <v>16.190270270270268</v>
      </c>
      <c r="I562" s="68">
        <v>6.6400000000000041</v>
      </c>
      <c r="J562" s="106">
        <v>17.340000000000007</v>
      </c>
      <c r="K562" s="105">
        <v>56.324324324324323</v>
      </c>
      <c r="L562" s="68">
        <v>8</v>
      </c>
      <c r="M562" s="68">
        <v>18.600000000000001</v>
      </c>
      <c r="N562" s="68">
        <v>29.724324324324328</v>
      </c>
      <c r="O562" s="104"/>
    </row>
    <row r="563" spans="2:15" x14ac:dyDescent="0.25">
      <c r="B563" s="104" t="s">
        <v>215</v>
      </c>
      <c r="C563" s="105">
        <v>44.644615384615378</v>
      </c>
      <c r="D563" s="68">
        <v>12.44923076923077</v>
      </c>
      <c r="E563" s="68">
        <v>15.556923076923077</v>
      </c>
      <c r="F563" s="106">
        <v>16.638461538461542</v>
      </c>
      <c r="G563" s="105">
        <v>42.309230769230787</v>
      </c>
      <c r="H563" s="68">
        <v>22.449230769230766</v>
      </c>
      <c r="I563" s="68">
        <v>8.3000000000000007</v>
      </c>
      <c r="J563" s="106">
        <v>11.56</v>
      </c>
      <c r="K563" s="105">
        <v>54.238461538461529</v>
      </c>
      <c r="L563" s="68">
        <v>9.5999999999999979</v>
      </c>
      <c r="M563" s="68">
        <v>7.4</v>
      </c>
      <c r="N563" s="68">
        <v>37.238461538461543</v>
      </c>
      <c r="O563" s="104"/>
    </row>
    <row r="564" spans="2:15" x14ac:dyDescent="0.25">
      <c r="B564" s="104" t="s">
        <v>1282</v>
      </c>
      <c r="C564" s="105">
        <v>26.444999999999983</v>
      </c>
      <c r="D564" s="68">
        <v>16.556521739130421</v>
      </c>
      <c r="E564" s="68">
        <v>8.2091304347826082</v>
      </c>
      <c r="F564" s="106">
        <v>1.6793478260869554</v>
      </c>
      <c r="G564" s="105">
        <v>57.393913043478278</v>
      </c>
      <c r="H564" s="68">
        <v>14.413913043478264</v>
      </c>
      <c r="I564" s="68">
        <v>8.3000000000000007</v>
      </c>
      <c r="J564" s="106">
        <v>34.680000000000057</v>
      </c>
      <c r="K564" s="105">
        <v>39.314130434782598</v>
      </c>
      <c r="L564" s="68">
        <v>6.3999999999999888</v>
      </c>
      <c r="M564" s="68">
        <v>11.100000000000017</v>
      </c>
      <c r="N564" s="68">
        <v>21.814130434782612</v>
      </c>
      <c r="O564" s="104"/>
    </row>
    <row r="565" spans="2:15" x14ac:dyDescent="0.25">
      <c r="B565" s="104" t="s">
        <v>1270</v>
      </c>
      <c r="C565" s="105">
        <v>29.302222222222227</v>
      </c>
      <c r="D565" s="68">
        <v>9.5200000000000014</v>
      </c>
      <c r="E565" s="68">
        <v>14.746666666666668</v>
      </c>
      <c r="F565" s="106">
        <v>5.0355555555555567</v>
      </c>
      <c r="G565" s="105">
        <v>76.673333333333332</v>
      </c>
      <c r="H565" s="68">
        <v>21.333333333333336</v>
      </c>
      <c r="I565" s="68">
        <v>3.32</v>
      </c>
      <c r="J565" s="106">
        <v>52.02</v>
      </c>
      <c r="K565" s="105">
        <v>78.400000000000006</v>
      </c>
      <c r="L565" s="68">
        <v>11.200000000000001</v>
      </c>
      <c r="M565" s="68">
        <v>29.599999999999998</v>
      </c>
      <c r="N565" s="68">
        <v>37.6</v>
      </c>
      <c r="O565" s="104"/>
    </row>
    <row r="566" spans="2:15" x14ac:dyDescent="0.25">
      <c r="B566" s="104" t="s">
        <v>761</v>
      </c>
      <c r="C566" s="105">
        <v>42.4435294117647</v>
      </c>
      <c r="D566" s="68">
        <v>26.88</v>
      </c>
      <c r="E566" s="68">
        <v>10.595294117647061</v>
      </c>
      <c r="F566" s="106">
        <v>4.9682352941176466</v>
      </c>
      <c r="G566" s="105">
        <v>31.180000000000003</v>
      </c>
      <c r="H566" s="68">
        <v>6.4</v>
      </c>
      <c r="I566" s="68">
        <v>1.6600000000000004</v>
      </c>
      <c r="J566" s="106">
        <v>23.120000000000005</v>
      </c>
      <c r="K566" s="105">
        <v>64.735294117647058</v>
      </c>
      <c r="L566" s="68">
        <v>14.400000000000004</v>
      </c>
      <c r="M566" s="68">
        <v>29.600000000000005</v>
      </c>
      <c r="N566" s="68">
        <v>20.735294117647058</v>
      </c>
      <c r="O566" s="104"/>
    </row>
    <row r="567" spans="2:15" x14ac:dyDescent="0.25">
      <c r="B567" s="104" t="s">
        <v>217</v>
      </c>
      <c r="C567" s="105">
        <v>40.582000000000008</v>
      </c>
      <c r="D567" s="68">
        <v>19.515999999999998</v>
      </c>
      <c r="E567" s="68">
        <v>14.061999999999999</v>
      </c>
      <c r="F567" s="106">
        <v>7.0039999999999987</v>
      </c>
      <c r="G567" s="105">
        <v>33.940000000000012</v>
      </c>
      <c r="H567" s="68">
        <v>14.080000000000002</v>
      </c>
      <c r="I567" s="68">
        <v>8.3000000000000007</v>
      </c>
      <c r="J567" s="106">
        <v>11.560000000000002</v>
      </c>
      <c r="K567" s="105">
        <v>70.985000000000014</v>
      </c>
      <c r="L567" s="68">
        <v>9.5999999999999979</v>
      </c>
      <c r="M567" s="68">
        <v>25.899999999999991</v>
      </c>
      <c r="N567" s="68">
        <v>35.484999999999999</v>
      </c>
      <c r="O567" s="104"/>
    </row>
    <row r="568" spans="2:15" x14ac:dyDescent="0.25">
      <c r="B568" s="104" t="s">
        <v>1125</v>
      </c>
      <c r="C568" s="105">
        <v>31.789523809523821</v>
      </c>
      <c r="D568" s="68">
        <v>9.7466666666666715</v>
      </c>
      <c r="E568" s="68">
        <v>9.7809523809523817</v>
      </c>
      <c r="F568" s="106">
        <v>12.261904761904761</v>
      </c>
      <c r="G568" s="105">
        <v>60.595238095238095</v>
      </c>
      <c r="H568" s="68">
        <v>17.615238095238094</v>
      </c>
      <c r="I568" s="68">
        <v>8.3000000000000007</v>
      </c>
      <c r="J568" s="106">
        <v>34.679999999999993</v>
      </c>
      <c r="K568" s="105">
        <v>55.81428571428571</v>
      </c>
      <c r="L568" s="68">
        <v>6.4000000000000012</v>
      </c>
      <c r="M568" s="68">
        <v>8.4571428571428591</v>
      </c>
      <c r="N568" s="68">
        <v>40.957142857142856</v>
      </c>
      <c r="O568" s="104"/>
    </row>
    <row r="569" spans="2:15" x14ac:dyDescent="0.25">
      <c r="B569" s="104" t="s">
        <v>638</v>
      </c>
      <c r="C569" s="105">
        <v>45.548214285714266</v>
      </c>
      <c r="D569" s="68">
        <v>22.354999999999993</v>
      </c>
      <c r="E569" s="68">
        <v>8.2949999999999999</v>
      </c>
      <c r="F569" s="106">
        <v>14.898214285714289</v>
      </c>
      <c r="G569" s="105">
        <v>76.325714285714298</v>
      </c>
      <c r="H569" s="68">
        <v>13.48571428571428</v>
      </c>
      <c r="I569" s="68">
        <v>16.600000000000001</v>
      </c>
      <c r="J569" s="106">
        <v>46.239999999999966</v>
      </c>
      <c r="K569" s="105">
        <v>60.073214285714307</v>
      </c>
      <c r="L569" s="68">
        <v>12.799999999999992</v>
      </c>
      <c r="M569" s="68">
        <v>11.100000000000012</v>
      </c>
      <c r="N569" s="68">
        <v>36.173214285714288</v>
      </c>
      <c r="O569" s="104"/>
    </row>
    <row r="570" spans="2:15" x14ac:dyDescent="0.25">
      <c r="B570" s="104" t="s">
        <v>664</v>
      </c>
      <c r="C570" s="105">
        <v>35.646999999999998</v>
      </c>
      <c r="D570" s="68">
        <v>23.800000000000011</v>
      </c>
      <c r="E570" s="68">
        <v>4.74</v>
      </c>
      <c r="F570" s="106">
        <v>7.1069999999999975</v>
      </c>
      <c r="G570" s="105">
        <v>44.236000000000004</v>
      </c>
      <c r="H570" s="68">
        <v>19.456000000000003</v>
      </c>
      <c r="I570" s="68">
        <v>1.6600000000000004</v>
      </c>
      <c r="J570" s="106">
        <v>23.120000000000005</v>
      </c>
      <c r="K570" s="105">
        <v>52.219999999999992</v>
      </c>
      <c r="L570" s="68">
        <v>8</v>
      </c>
      <c r="M570" s="68">
        <v>29.41500000000001</v>
      </c>
      <c r="N570" s="68">
        <v>14.804999999999994</v>
      </c>
      <c r="O570" s="104"/>
    </row>
    <row r="571" spans="2:15" x14ac:dyDescent="0.25">
      <c r="B571" s="104" t="s">
        <v>614</v>
      </c>
      <c r="C571" s="105">
        <v>44.423076923076934</v>
      </c>
      <c r="D571" s="68">
        <v>31.489230769230769</v>
      </c>
      <c r="E571" s="68">
        <v>8.0215384615384622</v>
      </c>
      <c r="F571" s="106">
        <v>4.9123076923076932</v>
      </c>
      <c r="G571" s="105">
        <v>59.616923076923072</v>
      </c>
      <c r="H571" s="68">
        <v>11.716923076923079</v>
      </c>
      <c r="I571" s="68">
        <v>1.6600000000000001</v>
      </c>
      <c r="J571" s="106">
        <v>46.24</v>
      </c>
      <c r="K571" s="105">
        <v>33.092307692307692</v>
      </c>
      <c r="L571" s="68">
        <v>14.400000000000004</v>
      </c>
      <c r="M571" s="68">
        <v>11.099999999999998</v>
      </c>
      <c r="N571" s="68">
        <v>7.5923076923076929</v>
      </c>
      <c r="O571" s="104"/>
    </row>
    <row r="572" spans="2:15" x14ac:dyDescent="0.25">
      <c r="B572" s="104" t="s">
        <v>535</v>
      </c>
      <c r="C572" s="105">
        <v>56.406666666666666</v>
      </c>
      <c r="D572" s="68">
        <v>44.69111111111112</v>
      </c>
      <c r="E572" s="68">
        <v>9.655555555555555</v>
      </c>
      <c r="F572" s="106">
        <v>2.0600000000000009</v>
      </c>
      <c r="G572" s="105">
        <v>31.513333333333335</v>
      </c>
      <c r="H572" s="68">
        <v>3.413333333333334</v>
      </c>
      <c r="I572" s="68">
        <v>4.9799999999999995</v>
      </c>
      <c r="J572" s="106">
        <v>23.120000000000008</v>
      </c>
      <c r="K572" s="105">
        <v>45.922222222222217</v>
      </c>
      <c r="L572" s="68">
        <v>8</v>
      </c>
      <c r="M572" s="68">
        <v>12.33333333333333</v>
      </c>
      <c r="N572" s="68">
        <v>25.588888888888892</v>
      </c>
      <c r="O572" s="104"/>
    </row>
    <row r="573" spans="2:15" x14ac:dyDescent="0.25">
      <c r="B573" s="104" t="s">
        <v>895</v>
      </c>
      <c r="C573" s="105">
        <v>50.531304347826087</v>
      </c>
      <c r="D573" s="68">
        <v>41.184347826086963</v>
      </c>
      <c r="E573" s="68">
        <v>5.4956521739130437</v>
      </c>
      <c r="F573" s="106">
        <v>3.851304347826086</v>
      </c>
      <c r="G573" s="105">
        <v>67.640869565217386</v>
      </c>
      <c r="H573" s="68">
        <v>8.1808695652173906</v>
      </c>
      <c r="I573" s="68">
        <v>1.6600000000000006</v>
      </c>
      <c r="J573" s="106">
        <v>57.8</v>
      </c>
      <c r="K573" s="105">
        <v>44.008695652173898</v>
      </c>
      <c r="L573" s="68">
        <v>8</v>
      </c>
      <c r="M573" s="68">
        <v>22.521739130434774</v>
      </c>
      <c r="N573" s="68">
        <v>13.486956521739122</v>
      </c>
      <c r="O573" s="104"/>
    </row>
    <row r="574" spans="2:15" x14ac:dyDescent="0.25">
      <c r="B574" s="104" t="s">
        <v>1112</v>
      </c>
      <c r="C574" s="105">
        <v>26.436000000000007</v>
      </c>
      <c r="D574" s="68">
        <v>10.472</v>
      </c>
      <c r="E574" s="68">
        <v>13.904000000000002</v>
      </c>
      <c r="F574" s="106">
        <v>2.06</v>
      </c>
      <c r="G574" s="105">
        <v>53.616</v>
      </c>
      <c r="H574" s="68">
        <v>15.616</v>
      </c>
      <c r="I574" s="68">
        <v>3.3200000000000003</v>
      </c>
      <c r="J574" s="106">
        <v>34.68</v>
      </c>
      <c r="K574" s="105">
        <v>47.86</v>
      </c>
      <c r="L574" s="68">
        <v>4.8</v>
      </c>
      <c r="M574" s="68">
        <v>11.1</v>
      </c>
      <c r="N574" s="68">
        <v>31.959999999999997</v>
      </c>
      <c r="O574" s="104"/>
    </row>
    <row r="575" spans="2:15" x14ac:dyDescent="0.25">
      <c r="B575" s="104" t="s">
        <v>421</v>
      </c>
      <c r="C575" s="105">
        <v>50.20523809523808</v>
      </c>
      <c r="D575" s="68">
        <v>43.859999999999985</v>
      </c>
      <c r="E575" s="68">
        <v>4.1380952380952376</v>
      </c>
      <c r="F575" s="106">
        <v>2.2071428571428573</v>
      </c>
      <c r="G575" s="105">
        <v>54.154285714285706</v>
      </c>
      <c r="H575" s="68">
        <v>5.3942857142857132</v>
      </c>
      <c r="I575" s="68">
        <v>8.3000000000000007</v>
      </c>
      <c r="J575" s="106">
        <v>40.459999999999972</v>
      </c>
      <c r="K575" s="105">
        <v>37.11666666666666</v>
      </c>
      <c r="L575" s="68">
        <v>8</v>
      </c>
      <c r="M575" s="68">
        <v>11.100000000000009</v>
      </c>
      <c r="N575" s="68">
        <v>18.016666666666666</v>
      </c>
      <c r="O575" s="104"/>
    </row>
    <row r="576" spans="2:15" x14ac:dyDescent="0.25">
      <c r="B576" s="104" t="s">
        <v>1186</v>
      </c>
      <c r="C576" s="105">
        <v>30.268999999999995</v>
      </c>
      <c r="D576" s="68">
        <v>8.3300000000000018</v>
      </c>
      <c r="E576" s="68">
        <v>16.274000000000001</v>
      </c>
      <c r="F576" s="106">
        <v>5.665</v>
      </c>
      <c r="G576" s="105">
        <v>71.852000000000004</v>
      </c>
      <c r="H576" s="68">
        <v>16.512</v>
      </c>
      <c r="I576" s="68">
        <v>3.3200000000000007</v>
      </c>
      <c r="J576" s="106">
        <v>52.019999999999996</v>
      </c>
      <c r="K576" s="105">
        <v>74.394999999999996</v>
      </c>
      <c r="L576" s="68">
        <v>3.2000000000000006</v>
      </c>
      <c r="M576" s="68">
        <v>29.600000000000005</v>
      </c>
      <c r="N576" s="68">
        <v>41.594999999999999</v>
      </c>
      <c r="O576" s="104"/>
    </row>
    <row r="577" spans="2:15" x14ac:dyDescent="0.25">
      <c r="B577" s="104" t="s">
        <v>822</v>
      </c>
      <c r="C577" s="105">
        <v>45.609629629629637</v>
      </c>
      <c r="D577" s="68">
        <v>20.097777777777786</v>
      </c>
      <c r="E577" s="68">
        <v>20.247407407407415</v>
      </c>
      <c r="F577" s="106">
        <v>5.2644444444444414</v>
      </c>
      <c r="G577" s="105">
        <v>93.268148148148157</v>
      </c>
      <c r="H577" s="68">
        <v>18.868148148148148</v>
      </c>
      <c r="I577" s="68">
        <v>16.600000000000001</v>
      </c>
      <c r="J577" s="106">
        <v>57.8</v>
      </c>
      <c r="K577" s="105">
        <v>56.118518518518535</v>
      </c>
      <c r="L577" s="68">
        <v>1.6000000000000005</v>
      </c>
      <c r="M577" s="68">
        <v>10.825925925925921</v>
      </c>
      <c r="N577" s="68">
        <v>43.692592592592597</v>
      </c>
      <c r="O577" s="104"/>
    </row>
    <row r="578" spans="2:15" x14ac:dyDescent="0.25">
      <c r="B578" s="104" t="s">
        <v>1113</v>
      </c>
      <c r="C578" s="105">
        <v>21.175454545454546</v>
      </c>
      <c r="D578" s="68">
        <v>9.3036363636363664</v>
      </c>
      <c r="E578" s="68">
        <v>11.778181818181817</v>
      </c>
      <c r="F578" s="106">
        <v>9.3636363636363656E-2</v>
      </c>
      <c r="G578" s="105">
        <v>65.934545454545457</v>
      </c>
      <c r="H578" s="68">
        <v>21.294545454545453</v>
      </c>
      <c r="I578" s="68">
        <v>9.9599999999999973</v>
      </c>
      <c r="J578" s="106">
        <v>34.679999999999986</v>
      </c>
      <c r="K578" s="105">
        <v>75.127272727272711</v>
      </c>
      <c r="L578" s="68">
        <v>4.799999999999998</v>
      </c>
      <c r="M578" s="68">
        <v>37</v>
      </c>
      <c r="N578" s="68">
        <v>33.327272727272728</v>
      </c>
      <c r="O578" s="104"/>
    </row>
    <row r="579" spans="2:15" x14ac:dyDescent="0.25">
      <c r="B579" s="104" t="s">
        <v>1034</v>
      </c>
      <c r="C579" s="105">
        <v>66.040000000000006</v>
      </c>
      <c r="D579" s="68">
        <v>23.8</v>
      </c>
      <c r="E579" s="68">
        <v>23.700000000000003</v>
      </c>
      <c r="F579" s="106">
        <v>18.54</v>
      </c>
      <c r="G579" s="105">
        <v>23.48</v>
      </c>
      <c r="H579" s="68">
        <v>4.4800000000000004</v>
      </c>
      <c r="I579" s="68">
        <v>1.6600000000000001</v>
      </c>
      <c r="J579" s="106">
        <v>17.34</v>
      </c>
      <c r="K579" s="105">
        <v>68.7</v>
      </c>
      <c r="L579" s="68">
        <v>3.2</v>
      </c>
      <c r="M579" s="68">
        <v>18.5</v>
      </c>
      <c r="N579" s="68">
        <v>47</v>
      </c>
      <c r="O579" s="104"/>
    </row>
    <row r="580" spans="2:15" x14ac:dyDescent="0.25">
      <c r="B580" s="104" t="s">
        <v>721</v>
      </c>
      <c r="C580" s="105">
        <v>47.527804878048777</v>
      </c>
      <c r="D580" s="68">
        <v>38.892682926829266</v>
      </c>
      <c r="E580" s="68">
        <v>7.630243902439025</v>
      </c>
      <c r="F580" s="106">
        <v>1.0048780487804878</v>
      </c>
      <c r="G580" s="105">
        <v>78.639512195121966</v>
      </c>
      <c r="H580" s="68">
        <v>15.859512195121958</v>
      </c>
      <c r="I580" s="68">
        <v>4.980000000000004</v>
      </c>
      <c r="J580" s="106">
        <v>57.8</v>
      </c>
      <c r="K580" s="105">
        <v>44.643902439024401</v>
      </c>
      <c r="L580" s="68">
        <v>4.8000000000000034</v>
      </c>
      <c r="M580" s="68">
        <v>21.38780487804879</v>
      </c>
      <c r="N580" s="68">
        <v>18.456097560975607</v>
      </c>
      <c r="O580" s="104"/>
    </row>
    <row r="581" spans="2:15" x14ac:dyDescent="0.25">
      <c r="B581" s="104" t="s">
        <v>282</v>
      </c>
      <c r="C581" s="105">
        <v>61.376363636363614</v>
      </c>
      <c r="D581" s="68">
        <v>47.513454545454543</v>
      </c>
      <c r="E581" s="68">
        <v>5.2858181818181809</v>
      </c>
      <c r="F581" s="106">
        <v>8.5770909090909058</v>
      </c>
      <c r="G581" s="105">
        <v>52.489090909090912</v>
      </c>
      <c r="H581" s="68">
        <v>14.429090909090911</v>
      </c>
      <c r="I581" s="68">
        <v>14.939999999999987</v>
      </c>
      <c r="J581" s="106">
        <v>23.119999999999983</v>
      </c>
      <c r="K581" s="105">
        <v>51.698181818181823</v>
      </c>
      <c r="L581" s="68">
        <v>6.3999999999999959</v>
      </c>
      <c r="M581" s="68">
        <v>25.900000000000006</v>
      </c>
      <c r="N581" s="68">
        <v>19.398181818181822</v>
      </c>
      <c r="O581" s="104"/>
    </row>
    <row r="582" spans="2:15" x14ac:dyDescent="0.25">
      <c r="B582" s="104" t="s">
        <v>806</v>
      </c>
      <c r="C582" s="105">
        <v>41.77148936170213</v>
      </c>
      <c r="D582" s="68">
        <v>20.964255319148936</v>
      </c>
      <c r="E582" s="68">
        <v>13.31234042553192</v>
      </c>
      <c r="F582" s="106">
        <v>7.4948936170212761</v>
      </c>
      <c r="G582" s="105">
        <v>86.305106382978707</v>
      </c>
      <c r="H582" s="68">
        <v>16.885106382978723</v>
      </c>
      <c r="I582" s="68">
        <v>11.619999999999994</v>
      </c>
      <c r="J582" s="106">
        <v>57.8</v>
      </c>
      <c r="K582" s="105">
        <v>57.400000000000013</v>
      </c>
      <c r="L582" s="68">
        <v>1.5999999999999999</v>
      </c>
      <c r="M582" s="68">
        <v>11.10000000000001</v>
      </c>
      <c r="N582" s="68">
        <v>44.699999999999989</v>
      </c>
      <c r="O582" s="104"/>
    </row>
    <row r="583" spans="2:15" x14ac:dyDescent="0.25">
      <c r="B583" s="104" t="s">
        <v>1011</v>
      </c>
      <c r="C583" s="105">
        <v>32.452857142857148</v>
      </c>
      <c r="D583" s="68">
        <v>9.5200000000000014</v>
      </c>
      <c r="E583" s="68">
        <v>18.959999999999997</v>
      </c>
      <c r="F583" s="106">
        <v>3.9728571428571433</v>
      </c>
      <c r="G583" s="105">
        <v>79.588571428571427</v>
      </c>
      <c r="H583" s="68">
        <v>18.46857142857143</v>
      </c>
      <c r="I583" s="68">
        <v>3.3200000000000003</v>
      </c>
      <c r="J583" s="106">
        <v>57.8</v>
      </c>
      <c r="K583" s="105">
        <v>68.978571428571428</v>
      </c>
      <c r="L583" s="68">
        <v>4.7999999999999989</v>
      </c>
      <c r="M583" s="68">
        <v>29.6</v>
      </c>
      <c r="N583" s="68">
        <v>34.578571428571429</v>
      </c>
      <c r="O583" s="104"/>
    </row>
    <row r="584" spans="2:15" x14ac:dyDescent="0.25">
      <c r="B584" s="104" t="s">
        <v>351</v>
      </c>
      <c r="C584" s="105">
        <v>55.70216867469879</v>
      </c>
      <c r="D584" s="68">
        <v>38.997590361445717</v>
      </c>
      <c r="E584" s="68">
        <v>6.7768674698795195</v>
      </c>
      <c r="F584" s="106">
        <v>9.9277108433734984</v>
      </c>
      <c r="G584" s="105">
        <v>60.029879518072306</v>
      </c>
      <c r="H584" s="68">
        <v>7.9498795180722936</v>
      </c>
      <c r="I584" s="68">
        <v>11.620000000000033</v>
      </c>
      <c r="J584" s="106">
        <v>40.460000000000107</v>
      </c>
      <c r="K584" s="105">
        <v>47.092168674698826</v>
      </c>
      <c r="L584" s="68">
        <v>11.200000000000031</v>
      </c>
      <c r="M584" s="68">
        <v>11.033132530120456</v>
      </c>
      <c r="N584" s="68">
        <v>24.859036144578319</v>
      </c>
      <c r="O584" s="104"/>
    </row>
    <row r="585" spans="2:15" x14ac:dyDescent="0.25">
      <c r="B585" s="104" t="s">
        <v>753</v>
      </c>
      <c r="C585" s="105">
        <v>32.768695652173918</v>
      </c>
      <c r="D585" s="68">
        <v>4.7600000000000016</v>
      </c>
      <c r="E585" s="68">
        <v>10.991304347826087</v>
      </c>
      <c r="F585" s="106">
        <v>17.017391304347829</v>
      </c>
      <c r="G585" s="105">
        <v>65.441739130434811</v>
      </c>
      <c r="H585" s="68">
        <v>1.0017391304347827</v>
      </c>
      <c r="I585" s="68">
        <v>6.6400000000000023</v>
      </c>
      <c r="J585" s="106">
        <v>57.8</v>
      </c>
      <c r="K585" s="105">
        <v>73.017391304347825</v>
      </c>
      <c r="L585" s="68">
        <v>14.399999999999997</v>
      </c>
      <c r="M585" s="68">
        <v>29.600000000000009</v>
      </c>
      <c r="N585" s="68">
        <v>29.017391304347825</v>
      </c>
      <c r="O585" s="104"/>
    </row>
    <row r="586" spans="2:15" x14ac:dyDescent="0.25">
      <c r="B586" s="104" t="s">
        <v>707</v>
      </c>
      <c r="C586" s="105">
        <v>51.317500000000017</v>
      </c>
      <c r="D586" s="68">
        <v>41.352499999999999</v>
      </c>
      <c r="E586" s="68">
        <v>9.5787499999999994</v>
      </c>
      <c r="F586" s="106">
        <v>0.38625000000000004</v>
      </c>
      <c r="G586" s="105">
        <v>50.48</v>
      </c>
      <c r="H586" s="68">
        <v>12.480000000000004</v>
      </c>
      <c r="I586" s="68">
        <v>3.3200000000000021</v>
      </c>
      <c r="J586" s="106">
        <v>34.680000000000007</v>
      </c>
      <c r="K586" s="105">
        <v>42.209375000000001</v>
      </c>
      <c r="L586" s="68">
        <v>9.6000000000000014</v>
      </c>
      <c r="M586" s="68">
        <v>12.487500000000002</v>
      </c>
      <c r="N586" s="68">
        <v>20.121874999999996</v>
      </c>
      <c r="O586" s="104"/>
    </row>
    <row r="587" spans="2:15" x14ac:dyDescent="0.25">
      <c r="B587" s="104" t="s">
        <v>851</v>
      </c>
      <c r="C587" s="105">
        <v>34.906000000000006</v>
      </c>
      <c r="D587" s="68">
        <v>21.895999999999997</v>
      </c>
      <c r="E587" s="68">
        <v>10.744000000000002</v>
      </c>
      <c r="F587" s="106">
        <v>2.266</v>
      </c>
      <c r="G587" s="105">
        <v>65.22</v>
      </c>
      <c r="H587" s="68">
        <v>5.7600000000000007</v>
      </c>
      <c r="I587" s="68">
        <v>1.66</v>
      </c>
      <c r="J587" s="106">
        <v>57.8</v>
      </c>
      <c r="K587" s="105">
        <v>42.13</v>
      </c>
      <c r="L587" s="68">
        <v>8</v>
      </c>
      <c r="M587" s="68">
        <v>11.099999999999998</v>
      </c>
      <c r="N587" s="68">
        <v>23.03</v>
      </c>
      <c r="O587" s="104"/>
    </row>
    <row r="588" spans="2:15" x14ac:dyDescent="0.25">
      <c r="B588" s="104" t="s">
        <v>1276</v>
      </c>
      <c r="C588" s="105">
        <v>46.757619047619059</v>
      </c>
      <c r="D588" s="68">
        <v>29.92</v>
      </c>
      <c r="E588" s="68">
        <v>10.608571428571425</v>
      </c>
      <c r="F588" s="106">
        <v>6.2290476190476172</v>
      </c>
      <c r="G588" s="105">
        <v>63.444761904761904</v>
      </c>
      <c r="H588" s="68">
        <v>4.7847619047619032</v>
      </c>
      <c r="I588" s="68">
        <v>6.6400000000000015</v>
      </c>
      <c r="J588" s="106">
        <v>52.019999999999953</v>
      </c>
      <c r="K588" s="105">
        <v>38.135714285714286</v>
      </c>
      <c r="L588" s="68">
        <v>3.2000000000000006</v>
      </c>
      <c r="M588" s="68">
        <v>11.100000000000009</v>
      </c>
      <c r="N588" s="68">
        <v>23.835714285714296</v>
      </c>
      <c r="O588" s="104"/>
    </row>
    <row r="589" spans="2:15" x14ac:dyDescent="0.25">
      <c r="B589" s="104" t="s">
        <v>1081</v>
      </c>
      <c r="C589" s="105">
        <v>18.902608695652173</v>
      </c>
      <c r="D589" s="68">
        <v>4.7600000000000016</v>
      </c>
      <c r="E589" s="68">
        <v>7.6939130434782603</v>
      </c>
      <c r="F589" s="106">
        <v>6.4486956521739138</v>
      </c>
      <c r="G589" s="105">
        <v>76.378260869565224</v>
      </c>
      <c r="H589" s="68">
        <v>16.91826086956522</v>
      </c>
      <c r="I589" s="68">
        <v>1.6600000000000006</v>
      </c>
      <c r="J589" s="106">
        <v>57.8</v>
      </c>
      <c r="K589" s="105">
        <v>51.556521739130453</v>
      </c>
      <c r="L589" s="68">
        <v>9.5999999999999961</v>
      </c>
      <c r="M589" s="68">
        <v>11.099999999999996</v>
      </c>
      <c r="N589" s="68">
        <v>30.856521739130436</v>
      </c>
      <c r="O589" s="104"/>
    </row>
    <row r="590" spans="2:15" x14ac:dyDescent="0.25">
      <c r="B590" s="104" t="s">
        <v>1207</v>
      </c>
      <c r="C590" s="105">
        <v>23.97333333333334</v>
      </c>
      <c r="D590" s="68">
        <v>13.010666666666665</v>
      </c>
      <c r="E590" s="68">
        <v>8.2160000000000011</v>
      </c>
      <c r="F590" s="106">
        <v>2.7466666666666675</v>
      </c>
      <c r="G590" s="105">
        <v>63.911999999999992</v>
      </c>
      <c r="H590" s="68">
        <v>6.911999999999999</v>
      </c>
      <c r="I590" s="68">
        <v>4.9799999999999995</v>
      </c>
      <c r="J590" s="106">
        <v>52.02000000000001</v>
      </c>
      <c r="K590" s="105">
        <v>62.786666666666662</v>
      </c>
      <c r="L590" s="68">
        <v>12.800000000000002</v>
      </c>
      <c r="M590" s="68">
        <v>28.366666666666674</v>
      </c>
      <c r="N590" s="68">
        <v>21.620000000000005</v>
      </c>
      <c r="O590" s="104"/>
    </row>
    <row r="591" spans="2:15" x14ac:dyDescent="0.25">
      <c r="B591" s="104" t="s">
        <v>1104</v>
      </c>
      <c r="C591" s="105">
        <v>33.388888888888886</v>
      </c>
      <c r="D591" s="68">
        <v>14.28</v>
      </c>
      <c r="E591" s="68">
        <v>10.182222222222224</v>
      </c>
      <c r="F591" s="106">
        <v>8.9266666666666676</v>
      </c>
      <c r="G591" s="105">
        <v>72.308888888888887</v>
      </c>
      <c r="H591" s="68">
        <v>9.5288888888888881</v>
      </c>
      <c r="I591" s="68">
        <v>4.9800000000000004</v>
      </c>
      <c r="J591" s="106">
        <v>57.8</v>
      </c>
      <c r="K591" s="105">
        <v>57.711111111111123</v>
      </c>
      <c r="L591" s="68">
        <v>6.3999999999999995</v>
      </c>
      <c r="M591" s="68">
        <v>11.1</v>
      </c>
      <c r="N591" s="68">
        <v>40.211111111111116</v>
      </c>
      <c r="O591" s="104"/>
    </row>
    <row r="592" spans="2:15" x14ac:dyDescent="0.25">
      <c r="B592" s="104" t="s">
        <v>785</v>
      </c>
      <c r="C592" s="105">
        <v>40.201428571428565</v>
      </c>
      <c r="D592" s="68">
        <v>34</v>
      </c>
      <c r="E592" s="68">
        <v>4.2885714285714283</v>
      </c>
      <c r="F592" s="106">
        <v>1.912857142857143</v>
      </c>
      <c r="G592" s="105">
        <v>63.574285714285701</v>
      </c>
      <c r="H592" s="68">
        <v>4.1142857142857148</v>
      </c>
      <c r="I592" s="68">
        <v>1.6600000000000001</v>
      </c>
      <c r="J592" s="106">
        <v>57.8</v>
      </c>
      <c r="K592" s="105">
        <v>37.407142857142858</v>
      </c>
      <c r="L592" s="68">
        <v>11.2</v>
      </c>
      <c r="M592" s="68">
        <v>11.099999999999998</v>
      </c>
      <c r="N592" s="68">
        <v>15.107142857142858</v>
      </c>
      <c r="O592" s="104"/>
    </row>
    <row r="593" spans="2:15" x14ac:dyDescent="0.25">
      <c r="B593" s="104" t="s">
        <v>283</v>
      </c>
      <c r="C593" s="105">
        <v>58.023414634146334</v>
      </c>
      <c r="D593" s="68">
        <v>45.510243902439015</v>
      </c>
      <c r="E593" s="68">
        <v>5.7804878048780486</v>
      </c>
      <c r="F593" s="106">
        <v>6.7326829268292858</v>
      </c>
      <c r="G593" s="105">
        <v>44.05853658536585</v>
      </c>
      <c r="H593" s="68">
        <v>14.298536585365852</v>
      </c>
      <c r="I593" s="68">
        <v>6.6399999999999899</v>
      </c>
      <c r="J593" s="106">
        <v>23.119999999999962</v>
      </c>
      <c r="K593" s="105">
        <v>62.60121951219508</v>
      </c>
      <c r="L593" s="68">
        <v>12.799999999999979</v>
      </c>
      <c r="M593" s="68">
        <v>25.900000000000041</v>
      </c>
      <c r="N593" s="68">
        <v>23.901219512195127</v>
      </c>
      <c r="O593" s="104"/>
    </row>
    <row r="594" spans="2:15" x14ac:dyDescent="0.25">
      <c r="B594" s="104" t="s">
        <v>739</v>
      </c>
      <c r="C594" s="105">
        <v>45.594146341463393</v>
      </c>
      <c r="D594" s="68">
        <v>37.963902439024388</v>
      </c>
      <c r="E594" s="68">
        <v>7.6302439024390232</v>
      </c>
      <c r="F594" s="106">
        <v>0</v>
      </c>
      <c r="G594" s="105">
        <v>64.19658536585365</v>
      </c>
      <c r="H594" s="68">
        <v>16.296585365853655</v>
      </c>
      <c r="I594" s="68">
        <v>1.6600000000000006</v>
      </c>
      <c r="J594" s="106">
        <v>46.240000000000016</v>
      </c>
      <c r="K594" s="105">
        <v>63.865853658536622</v>
      </c>
      <c r="L594" s="68">
        <v>11.199999999999992</v>
      </c>
      <c r="M594" s="68">
        <v>21.02682926829268</v>
      </c>
      <c r="N594" s="68">
        <v>31.639024390243911</v>
      </c>
      <c r="O594" s="104"/>
    </row>
    <row r="595" spans="2:15" x14ac:dyDescent="0.25">
      <c r="B595" s="104" t="s">
        <v>1008</v>
      </c>
      <c r="C595" s="105">
        <v>38.098787878787874</v>
      </c>
      <c r="D595" s="68">
        <v>16.732121212121218</v>
      </c>
      <c r="E595" s="68">
        <v>12.065454545454546</v>
      </c>
      <c r="F595" s="106">
        <v>9.3012121212121173</v>
      </c>
      <c r="G595" s="105">
        <v>44.68484848484848</v>
      </c>
      <c r="H595" s="68">
        <v>19.04484848484849</v>
      </c>
      <c r="I595" s="68">
        <v>8.3000000000000007</v>
      </c>
      <c r="J595" s="106">
        <v>17.340000000000003</v>
      </c>
      <c r="K595" s="105">
        <v>52.821212121212135</v>
      </c>
      <c r="L595" s="68">
        <v>6.400000000000003</v>
      </c>
      <c r="M595" s="68">
        <v>11.100000000000001</v>
      </c>
      <c r="N595" s="68">
        <v>35.321212121212127</v>
      </c>
      <c r="O595" s="104"/>
    </row>
    <row r="596" spans="2:15" x14ac:dyDescent="0.25">
      <c r="B596" s="104" t="s">
        <v>202</v>
      </c>
      <c r="C596" s="105">
        <v>36.572352941176462</v>
      </c>
      <c r="D596" s="68">
        <v>13.720000000000004</v>
      </c>
      <c r="E596" s="68">
        <v>15.521176470588243</v>
      </c>
      <c r="F596" s="106">
        <v>7.3311764705882352</v>
      </c>
      <c r="G596" s="105">
        <v>44.83058823529413</v>
      </c>
      <c r="H596" s="68">
        <v>19.990588235294119</v>
      </c>
      <c r="I596" s="68">
        <v>13.280000000000008</v>
      </c>
      <c r="J596" s="106">
        <v>11.560000000000004</v>
      </c>
      <c r="K596" s="105">
        <v>68.438235294117675</v>
      </c>
      <c r="L596" s="68">
        <v>4.8000000000000016</v>
      </c>
      <c r="M596" s="68">
        <v>25.899999999999984</v>
      </c>
      <c r="N596" s="68">
        <v>37.738235294117644</v>
      </c>
      <c r="O596" s="104"/>
    </row>
    <row r="597" spans="2:15" x14ac:dyDescent="0.25">
      <c r="B597" s="104" t="s">
        <v>682</v>
      </c>
      <c r="C597" s="105">
        <v>50.937662337662324</v>
      </c>
      <c r="D597" s="68">
        <v>41.850909090909063</v>
      </c>
      <c r="E597" s="68">
        <v>7.4280519480519471</v>
      </c>
      <c r="F597" s="106">
        <v>1.658701298701297</v>
      </c>
      <c r="G597" s="105">
        <v>31.458701298701296</v>
      </c>
      <c r="H597" s="68">
        <v>10.738701298701301</v>
      </c>
      <c r="I597" s="68">
        <v>14.939999999999991</v>
      </c>
      <c r="J597" s="106">
        <v>5.7799999999999914</v>
      </c>
      <c r="K597" s="105">
        <v>61.103896103896105</v>
      </c>
      <c r="L597" s="68">
        <v>9.6000000000000139</v>
      </c>
      <c r="M597" s="68">
        <v>18.115584415584419</v>
      </c>
      <c r="N597" s="68">
        <v>33.388311688311695</v>
      </c>
      <c r="O597" s="104"/>
    </row>
    <row r="598" spans="2:15" x14ac:dyDescent="0.25">
      <c r="B598" s="104" t="s">
        <v>224</v>
      </c>
      <c r="C598" s="105">
        <v>42.214000000000006</v>
      </c>
      <c r="D598" s="68">
        <v>14.755999999999998</v>
      </c>
      <c r="E598" s="68">
        <v>12.008000000000001</v>
      </c>
      <c r="F598" s="106">
        <v>15.450000000000003</v>
      </c>
      <c r="G598" s="105">
        <v>40.596000000000004</v>
      </c>
      <c r="H598" s="68">
        <v>20.736000000000001</v>
      </c>
      <c r="I598" s="68">
        <v>8.3000000000000007</v>
      </c>
      <c r="J598" s="106">
        <v>11.559999999999999</v>
      </c>
      <c r="K598" s="105">
        <v>24.680000000000003</v>
      </c>
      <c r="L598" s="68">
        <v>14.400000000000002</v>
      </c>
      <c r="M598" s="68">
        <v>3.6999999999999997</v>
      </c>
      <c r="N598" s="68">
        <v>6.5799999999999992</v>
      </c>
      <c r="O598" s="104"/>
    </row>
    <row r="599" spans="2:15" x14ac:dyDescent="0.25">
      <c r="B599" s="104" t="s">
        <v>1118</v>
      </c>
      <c r="C599" s="105">
        <v>30.132500000000007</v>
      </c>
      <c r="D599" s="68">
        <v>17.453333333333326</v>
      </c>
      <c r="E599" s="68">
        <v>10.533333333333333</v>
      </c>
      <c r="F599" s="106">
        <v>2.1458333333333335</v>
      </c>
      <c r="G599" s="105">
        <v>61.993333333333339</v>
      </c>
      <c r="H599" s="68">
        <v>12.373333333333335</v>
      </c>
      <c r="I599" s="68">
        <v>14.939999999999998</v>
      </c>
      <c r="J599" s="106">
        <v>34.679999999999986</v>
      </c>
      <c r="K599" s="105">
        <v>53.058333333333337</v>
      </c>
      <c r="L599" s="68">
        <v>1.6000000000000005</v>
      </c>
      <c r="M599" s="68">
        <v>12.487499999999997</v>
      </c>
      <c r="N599" s="68">
        <v>38.970833333333331</v>
      </c>
      <c r="O599" s="104"/>
    </row>
    <row r="600" spans="2:15" x14ac:dyDescent="0.25">
      <c r="B600" s="104" t="s">
        <v>999</v>
      </c>
      <c r="C600" s="105">
        <v>37.785365853658526</v>
      </c>
      <c r="D600" s="68">
        <v>9.2878048780487852</v>
      </c>
      <c r="E600" s="68">
        <v>21.965853658536588</v>
      </c>
      <c r="F600" s="106">
        <v>6.5317073170731685</v>
      </c>
      <c r="G600" s="105">
        <v>89.166829268292659</v>
      </c>
      <c r="H600" s="68">
        <v>14.766829268292689</v>
      </c>
      <c r="I600" s="68">
        <v>16.600000000000001</v>
      </c>
      <c r="J600" s="106">
        <v>57.8</v>
      </c>
      <c r="K600" s="105">
        <v>81.517073170731649</v>
      </c>
      <c r="L600" s="68">
        <v>1.6000000000000005</v>
      </c>
      <c r="M600" s="68">
        <v>34.292682926829265</v>
      </c>
      <c r="N600" s="68">
        <v>45.624390243902425</v>
      </c>
      <c r="O600" s="104"/>
    </row>
    <row r="601" spans="2:15" x14ac:dyDescent="0.25">
      <c r="B601" s="104" t="s">
        <v>808</v>
      </c>
      <c r="C601" s="105">
        <v>44.448888888888895</v>
      </c>
      <c r="D601" s="68">
        <v>23.271111111111114</v>
      </c>
      <c r="E601" s="68">
        <v>13.166666666666668</v>
      </c>
      <c r="F601" s="106">
        <v>8.0111111111111111</v>
      </c>
      <c r="G601" s="105">
        <v>80.913333333333327</v>
      </c>
      <c r="H601" s="68">
        <v>18.133333333333336</v>
      </c>
      <c r="I601" s="68">
        <v>4.9799999999999995</v>
      </c>
      <c r="J601" s="106">
        <v>57.8</v>
      </c>
      <c r="K601" s="105">
        <v>69.661111111111097</v>
      </c>
      <c r="L601" s="68">
        <v>16</v>
      </c>
      <c r="M601" s="68">
        <v>11.099999999999998</v>
      </c>
      <c r="N601" s="68">
        <v>42.56111111111111</v>
      </c>
      <c r="O601" s="104"/>
    </row>
    <row r="602" spans="2:15" x14ac:dyDescent="0.25">
      <c r="B602" s="104" t="s">
        <v>504</v>
      </c>
      <c r="C602" s="105">
        <v>24.601333333333333</v>
      </c>
      <c r="D602" s="68">
        <v>6.9813333333333345</v>
      </c>
      <c r="E602" s="68">
        <v>11.165333333333333</v>
      </c>
      <c r="F602" s="106">
        <v>6.4546666666666672</v>
      </c>
      <c r="G602" s="105">
        <v>49.929333333333346</v>
      </c>
      <c r="H602" s="68">
        <v>15.189333333333336</v>
      </c>
      <c r="I602" s="68">
        <v>11.62</v>
      </c>
      <c r="J602" s="106">
        <v>23.120000000000005</v>
      </c>
      <c r="K602" s="105">
        <v>50.153333333333336</v>
      </c>
      <c r="L602" s="68">
        <v>9.5999999999999979</v>
      </c>
      <c r="M602" s="68">
        <v>11.099999999999998</v>
      </c>
      <c r="N602" s="68">
        <v>29.45333333333334</v>
      </c>
      <c r="O602" s="104"/>
    </row>
    <row r="603" spans="2:15" x14ac:dyDescent="0.25">
      <c r="B603" s="104" t="s">
        <v>433</v>
      </c>
      <c r="C603" s="105">
        <v>54.740000000000009</v>
      </c>
      <c r="D603" s="68">
        <v>46.648000000000003</v>
      </c>
      <c r="E603" s="68">
        <v>7.2680000000000016</v>
      </c>
      <c r="F603" s="106">
        <v>0.82400000000000007</v>
      </c>
      <c r="G603" s="105">
        <v>28.231999999999999</v>
      </c>
      <c r="H603" s="68">
        <v>1.7920000000000003</v>
      </c>
      <c r="I603" s="68">
        <v>3.32</v>
      </c>
      <c r="J603" s="106">
        <v>23.119999999999997</v>
      </c>
      <c r="K603" s="105">
        <v>35.840000000000003</v>
      </c>
      <c r="L603" s="68">
        <v>14.400000000000002</v>
      </c>
      <c r="M603" s="68">
        <v>11.099999999999998</v>
      </c>
      <c r="N603" s="68">
        <v>10.340000000000002</v>
      </c>
      <c r="O603" s="104"/>
    </row>
    <row r="604" spans="2:15" x14ac:dyDescent="0.25">
      <c r="B604" s="104" t="s">
        <v>1149</v>
      </c>
      <c r="C604" s="105">
        <v>36.759245283018835</v>
      </c>
      <c r="D604" s="68">
        <v>26.224905660377363</v>
      </c>
      <c r="E604" s="68">
        <v>8.8241509433962246</v>
      </c>
      <c r="F604" s="106">
        <v>1.7101886792452838</v>
      </c>
      <c r="G604" s="105">
        <v>48.813207547169803</v>
      </c>
      <c r="H604" s="68">
        <v>9.1532075471698171</v>
      </c>
      <c r="I604" s="68">
        <v>4.9800000000000058</v>
      </c>
      <c r="J604" s="106">
        <v>34.680000000000035</v>
      </c>
      <c r="K604" s="105">
        <v>31.24905660377356</v>
      </c>
      <c r="L604" s="68">
        <v>8</v>
      </c>
      <c r="M604" s="68">
        <v>7.8188679245282957</v>
      </c>
      <c r="N604" s="68">
        <v>15.43018867924528</v>
      </c>
      <c r="O604" s="104"/>
    </row>
    <row r="605" spans="2:15" x14ac:dyDescent="0.25">
      <c r="B605" s="104" t="s">
        <v>257</v>
      </c>
      <c r="C605" s="105">
        <v>52.087826086956539</v>
      </c>
      <c r="D605" s="68">
        <v>40.356521739130436</v>
      </c>
      <c r="E605" s="68">
        <v>10.029565217391305</v>
      </c>
      <c r="F605" s="106">
        <v>1.7017391304347831</v>
      </c>
      <c r="G605" s="105">
        <v>17.040869565217395</v>
      </c>
      <c r="H605" s="68">
        <v>0.50086956521739123</v>
      </c>
      <c r="I605" s="68">
        <v>4.9799999999999986</v>
      </c>
      <c r="J605" s="106">
        <v>11.560000000000004</v>
      </c>
      <c r="K605" s="105">
        <v>37.608695652173914</v>
      </c>
      <c r="L605" s="68">
        <v>12.800000000000004</v>
      </c>
      <c r="M605" s="68">
        <v>20.108695652173903</v>
      </c>
      <c r="N605" s="68">
        <v>4.700000000000002</v>
      </c>
      <c r="O605" s="104"/>
    </row>
    <row r="606" spans="2:15" x14ac:dyDescent="0.25">
      <c r="B606" s="104" t="s">
        <v>928</v>
      </c>
      <c r="C606" s="105">
        <v>22.245000000000001</v>
      </c>
      <c r="D606" s="68">
        <v>11.503333333333325</v>
      </c>
      <c r="E606" s="68">
        <v>9.2825000000000024</v>
      </c>
      <c r="F606" s="106">
        <v>1.4591666666666674</v>
      </c>
      <c r="G606" s="105">
        <v>78.793333333333337</v>
      </c>
      <c r="H606" s="68">
        <v>12.693333333333335</v>
      </c>
      <c r="I606" s="68">
        <v>8.3000000000000007</v>
      </c>
      <c r="J606" s="106">
        <v>57.8</v>
      </c>
      <c r="K606" s="105">
        <v>51.150000000000027</v>
      </c>
      <c r="L606" s="68">
        <v>4.8000000000000043</v>
      </c>
      <c r="M606" s="68">
        <v>11.10000000000001</v>
      </c>
      <c r="N606" s="68">
        <v>35.25</v>
      </c>
      <c r="O606" s="104"/>
    </row>
    <row r="607" spans="2:15" x14ac:dyDescent="0.25">
      <c r="B607" s="104" t="s">
        <v>928</v>
      </c>
      <c r="C607" s="105">
        <v>25.568888888888893</v>
      </c>
      <c r="D607" s="68">
        <v>5.8177777777777768</v>
      </c>
      <c r="E607" s="68">
        <v>13.342222222222224</v>
      </c>
      <c r="F607" s="106">
        <v>6.4088888888888897</v>
      </c>
      <c r="G607" s="105">
        <v>78.144444444444446</v>
      </c>
      <c r="H607" s="68">
        <v>19.484444444444446</v>
      </c>
      <c r="I607" s="68">
        <v>6.64</v>
      </c>
      <c r="J607" s="106">
        <v>52.02</v>
      </c>
      <c r="K607" s="105">
        <v>62.544444444444444</v>
      </c>
      <c r="L607" s="68">
        <v>12.799999999999999</v>
      </c>
      <c r="M607" s="68">
        <v>11.1</v>
      </c>
      <c r="N607" s="68">
        <v>38.644444444444446</v>
      </c>
      <c r="O607" s="104"/>
    </row>
    <row r="608" spans="2:15" x14ac:dyDescent="0.25">
      <c r="B608" s="104" t="s">
        <v>512</v>
      </c>
      <c r="C608" s="105">
        <v>26.312000000000001</v>
      </c>
      <c r="D608" s="68">
        <v>9.0440000000000005</v>
      </c>
      <c r="E608" s="68">
        <v>12.324000000000002</v>
      </c>
      <c r="F608" s="106">
        <v>4.9440000000000017</v>
      </c>
      <c r="G608" s="105">
        <v>44.599999999999994</v>
      </c>
      <c r="H608" s="68">
        <v>11.520000000000001</v>
      </c>
      <c r="I608" s="68">
        <v>9.9599999999999991</v>
      </c>
      <c r="J608" s="106">
        <v>23.119999999999997</v>
      </c>
      <c r="K608" s="105">
        <v>49.56</v>
      </c>
      <c r="L608" s="68">
        <v>11.200000000000001</v>
      </c>
      <c r="M608" s="68">
        <v>11.099999999999998</v>
      </c>
      <c r="N608" s="68">
        <v>27.260000000000005</v>
      </c>
      <c r="O608" s="104"/>
    </row>
    <row r="609" spans="2:15" x14ac:dyDescent="0.25">
      <c r="B609" s="104" t="s">
        <v>1189</v>
      </c>
      <c r="C609" s="105">
        <v>41.840888888888863</v>
      </c>
      <c r="D609" s="68">
        <v>4.7599999999999891</v>
      </c>
      <c r="E609" s="68">
        <v>18.983407407407409</v>
      </c>
      <c r="F609" s="106">
        <v>18.097481481481481</v>
      </c>
      <c r="G609" s="105">
        <v>91.110074074074021</v>
      </c>
      <c r="H609" s="68">
        <v>22.49007407407408</v>
      </c>
      <c r="I609" s="68">
        <v>16.600000000000001</v>
      </c>
      <c r="J609" s="106">
        <v>52.020000000000124</v>
      </c>
      <c r="K609" s="105">
        <v>80.558518518518639</v>
      </c>
      <c r="L609" s="68">
        <v>1.5999999999999963</v>
      </c>
      <c r="M609" s="68">
        <v>35.300740740740743</v>
      </c>
      <c r="N609" s="68">
        <v>43.657777777777781</v>
      </c>
      <c r="O609" s="104"/>
    </row>
    <row r="610" spans="2:15" x14ac:dyDescent="0.25">
      <c r="B610" s="104" t="s">
        <v>1000</v>
      </c>
      <c r="C610" s="105">
        <v>31.564</v>
      </c>
      <c r="D610" s="68">
        <v>10.471999999999998</v>
      </c>
      <c r="E610" s="68">
        <v>16.010666666666665</v>
      </c>
      <c r="F610" s="106">
        <v>5.0813333333333341</v>
      </c>
      <c r="G610" s="105">
        <v>74.850666666666669</v>
      </c>
      <c r="H610" s="68">
        <v>10.410666666666666</v>
      </c>
      <c r="I610" s="68">
        <v>6.6400000000000015</v>
      </c>
      <c r="J610" s="106">
        <v>57.8</v>
      </c>
      <c r="K610" s="105">
        <v>63.073333333333331</v>
      </c>
      <c r="L610" s="68">
        <v>4.7999999999999989</v>
      </c>
      <c r="M610" s="68">
        <v>19.733333333333327</v>
      </c>
      <c r="N610" s="68">
        <v>38.540000000000006</v>
      </c>
      <c r="O610" s="104"/>
    </row>
    <row r="611" spans="2:15" x14ac:dyDescent="0.25">
      <c r="B611" s="104" t="s">
        <v>380</v>
      </c>
      <c r="C611" s="105">
        <v>30.317777777777774</v>
      </c>
      <c r="D611" s="68">
        <v>4.7600000000000016</v>
      </c>
      <c r="E611" s="68">
        <v>14.57111111111111</v>
      </c>
      <c r="F611" s="106">
        <v>10.986666666666668</v>
      </c>
      <c r="G611" s="105">
        <v>45.806666666666679</v>
      </c>
      <c r="H611" s="68">
        <v>17.706666666666667</v>
      </c>
      <c r="I611" s="68">
        <v>4.9799999999999995</v>
      </c>
      <c r="J611" s="106">
        <v>23.120000000000008</v>
      </c>
      <c r="K611" s="105">
        <v>64.827777777777783</v>
      </c>
      <c r="L611" s="68">
        <v>9.5999999999999979</v>
      </c>
      <c r="M611" s="68">
        <v>11.099999999999998</v>
      </c>
      <c r="N611" s="68">
        <v>44.127777777777794</v>
      </c>
      <c r="O611" s="104"/>
    </row>
    <row r="612" spans="2:15" x14ac:dyDescent="0.25">
      <c r="B612" s="104" t="s">
        <v>312</v>
      </c>
      <c r="C612" s="105">
        <v>39.686500000000009</v>
      </c>
      <c r="D612" s="68">
        <v>18.920999999999999</v>
      </c>
      <c r="E612" s="68">
        <v>9.7959999999999994</v>
      </c>
      <c r="F612" s="106">
        <v>10.969500000000007</v>
      </c>
      <c r="G612" s="105">
        <v>70.668000000000006</v>
      </c>
      <c r="H612" s="68">
        <v>16.927999999999994</v>
      </c>
      <c r="I612" s="68">
        <v>13.280000000000008</v>
      </c>
      <c r="J612" s="106">
        <v>40.459999999999972</v>
      </c>
      <c r="K612" s="105">
        <v>49.649999999999991</v>
      </c>
      <c r="L612" s="68">
        <v>8</v>
      </c>
      <c r="M612" s="68">
        <v>11.100000000000005</v>
      </c>
      <c r="N612" s="68">
        <v>30.55</v>
      </c>
      <c r="O612" s="104"/>
    </row>
    <row r="613" spans="2:15" x14ac:dyDescent="0.25">
      <c r="B613" s="104" t="s">
        <v>1004</v>
      </c>
      <c r="C613" s="105">
        <v>30.096666666666668</v>
      </c>
      <c r="D613" s="68">
        <v>12.494999999999997</v>
      </c>
      <c r="E613" s="68">
        <v>13.825000000000001</v>
      </c>
      <c r="F613" s="106">
        <v>3.7766666666666673</v>
      </c>
      <c r="G613" s="105">
        <v>78.426666666666662</v>
      </c>
      <c r="H613" s="68">
        <v>10.66666666666667</v>
      </c>
      <c r="I613" s="68">
        <v>9.9599999999999973</v>
      </c>
      <c r="J613" s="106">
        <v>57.8</v>
      </c>
      <c r="K613" s="105">
        <v>55.195833333333333</v>
      </c>
      <c r="L613" s="68">
        <v>1.6000000000000005</v>
      </c>
      <c r="M613" s="68">
        <v>11.099999999999996</v>
      </c>
      <c r="N613" s="68">
        <v>42.495833333333337</v>
      </c>
      <c r="O613" s="104"/>
    </row>
    <row r="614" spans="2:15" x14ac:dyDescent="0.25">
      <c r="B614" s="104" t="s">
        <v>946</v>
      </c>
      <c r="C614" s="105">
        <v>34.533750000000005</v>
      </c>
      <c r="D614" s="68">
        <v>21.122500000000009</v>
      </c>
      <c r="E614" s="68">
        <v>9.6775000000000002</v>
      </c>
      <c r="F614" s="106">
        <v>3.7337500000000001</v>
      </c>
      <c r="G614" s="105">
        <v>69.220000000000027</v>
      </c>
      <c r="H614" s="68">
        <v>9.76</v>
      </c>
      <c r="I614" s="68">
        <v>1.660000000000001</v>
      </c>
      <c r="J614" s="106">
        <v>57.8</v>
      </c>
      <c r="K614" s="105">
        <v>47.978124999999999</v>
      </c>
      <c r="L614" s="68">
        <v>6.400000000000003</v>
      </c>
      <c r="M614" s="68">
        <v>11.909375000000002</v>
      </c>
      <c r="N614" s="68">
        <v>29.66875000000001</v>
      </c>
      <c r="O614" s="104"/>
    </row>
    <row r="615" spans="2:15" x14ac:dyDescent="0.25">
      <c r="B615" s="104" t="s">
        <v>630</v>
      </c>
      <c r="C615" s="105">
        <v>46.168372093023258</v>
      </c>
      <c r="D615" s="68">
        <v>28.117209302325588</v>
      </c>
      <c r="E615" s="68">
        <v>7.1283720930232537</v>
      </c>
      <c r="F615" s="106">
        <v>10.922790697674419</v>
      </c>
      <c r="G615" s="105">
        <v>65.247441860465131</v>
      </c>
      <c r="H615" s="68">
        <v>15.687441860465109</v>
      </c>
      <c r="I615" s="68">
        <v>3.3200000000000007</v>
      </c>
      <c r="J615" s="106">
        <v>46.240000000000009</v>
      </c>
      <c r="K615" s="105">
        <v>52.38837209302325</v>
      </c>
      <c r="L615" s="68">
        <v>14.399999999999988</v>
      </c>
      <c r="M615" s="68">
        <v>11.100000000000009</v>
      </c>
      <c r="N615" s="68">
        <v>26.888372093023257</v>
      </c>
      <c r="O615" s="104"/>
    </row>
    <row r="616" spans="2:15" x14ac:dyDescent="0.25">
      <c r="B616" s="104" t="s">
        <v>1116</v>
      </c>
      <c r="C616" s="105">
        <v>20.837500000000006</v>
      </c>
      <c r="D616" s="68">
        <v>9.52</v>
      </c>
      <c r="E616" s="68">
        <v>11.06</v>
      </c>
      <c r="F616" s="106">
        <v>0.25750000000000001</v>
      </c>
      <c r="G616" s="105">
        <v>48.3</v>
      </c>
      <c r="H616" s="68">
        <v>8.6399999999999988</v>
      </c>
      <c r="I616" s="68">
        <v>4.9800000000000004</v>
      </c>
      <c r="J616" s="106">
        <v>34.68</v>
      </c>
      <c r="K616" s="105">
        <v>42.012499999999996</v>
      </c>
      <c r="L616" s="68">
        <v>8</v>
      </c>
      <c r="M616" s="68">
        <v>11.1</v>
      </c>
      <c r="N616" s="68">
        <v>22.912500000000001</v>
      </c>
      <c r="O616" s="104"/>
    </row>
    <row r="617" spans="2:15" x14ac:dyDescent="0.25">
      <c r="B617" s="104" t="s">
        <v>1212</v>
      </c>
      <c r="C617" s="105">
        <v>39.540000000000006</v>
      </c>
      <c r="D617" s="68">
        <v>7.6160000000000005</v>
      </c>
      <c r="E617" s="68">
        <v>18.327999999999999</v>
      </c>
      <c r="F617" s="106">
        <v>13.596</v>
      </c>
      <c r="G617" s="105">
        <v>77.867999999999981</v>
      </c>
      <c r="H617" s="68">
        <v>22.528000000000006</v>
      </c>
      <c r="I617" s="68">
        <v>3.3200000000000003</v>
      </c>
      <c r="J617" s="106">
        <v>52.019999999999996</v>
      </c>
      <c r="K617" s="105">
        <v>76.799999999999983</v>
      </c>
      <c r="L617" s="68">
        <v>9.6</v>
      </c>
      <c r="M617" s="68">
        <v>29.6</v>
      </c>
      <c r="N617" s="68">
        <v>37.6</v>
      </c>
      <c r="O617" s="104"/>
    </row>
    <row r="618" spans="2:15" x14ac:dyDescent="0.25">
      <c r="B618" s="104" t="s">
        <v>977</v>
      </c>
      <c r="C618" s="105">
        <v>32.113333333333337</v>
      </c>
      <c r="D618" s="68">
        <v>15.668333333333331</v>
      </c>
      <c r="E618" s="68">
        <v>11.981666666666667</v>
      </c>
      <c r="F618" s="106">
        <v>4.4633333333333312</v>
      </c>
      <c r="G618" s="105">
        <v>29.486666666666665</v>
      </c>
      <c r="H618" s="68">
        <v>17.066666666666666</v>
      </c>
      <c r="I618" s="68">
        <v>6.6400000000000023</v>
      </c>
      <c r="J618" s="106">
        <v>5.780000000000002</v>
      </c>
      <c r="K618" s="105">
        <v>59.016666666666652</v>
      </c>
      <c r="L618" s="68">
        <v>6.4000000000000021</v>
      </c>
      <c r="M618" s="68">
        <v>11.099999999999996</v>
      </c>
      <c r="N618" s="68">
        <v>41.516666666666673</v>
      </c>
      <c r="O618" s="104"/>
    </row>
    <row r="619" spans="2:15" x14ac:dyDescent="0.25">
      <c r="B619" s="104" t="s">
        <v>205</v>
      </c>
      <c r="C619" s="105">
        <v>38.68</v>
      </c>
      <c r="D619" s="68">
        <v>15.232000000000003</v>
      </c>
      <c r="E619" s="68">
        <v>12.324</v>
      </c>
      <c r="F619" s="106">
        <v>11.124000000000002</v>
      </c>
      <c r="G619" s="105">
        <v>48.896000000000001</v>
      </c>
      <c r="H619" s="68">
        <v>20.736000000000001</v>
      </c>
      <c r="I619" s="68">
        <v>16.600000000000001</v>
      </c>
      <c r="J619" s="106">
        <v>11.559999999999999</v>
      </c>
      <c r="K619" s="105">
        <v>76.210000000000008</v>
      </c>
      <c r="L619" s="68">
        <v>16</v>
      </c>
      <c r="M619" s="68">
        <v>25.900000000000002</v>
      </c>
      <c r="N619" s="68">
        <v>34.31</v>
      </c>
      <c r="O619" s="104"/>
    </row>
    <row r="620" spans="2:15" x14ac:dyDescent="0.25">
      <c r="B620" s="104" t="s">
        <v>332</v>
      </c>
      <c r="C620" s="105">
        <v>46.188124999999999</v>
      </c>
      <c r="D620" s="68">
        <v>17.552500000000006</v>
      </c>
      <c r="E620" s="68">
        <v>14.022499999999999</v>
      </c>
      <c r="F620" s="106">
        <v>14.613125000000005</v>
      </c>
      <c r="G620" s="105">
        <v>75.61999999999999</v>
      </c>
      <c r="H620" s="68">
        <v>21.879999999999995</v>
      </c>
      <c r="I620" s="68">
        <v>13.280000000000008</v>
      </c>
      <c r="J620" s="106">
        <v>40.45999999999998</v>
      </c>
      <c r="K620" s="105">
        <v>64.478124999999991</v>
      </c>
      <c r="L620" s="68">
        <v>4.8000000000000007</v>
      </c>
      <c r="M620" s="68">
        <v>24.281250000000011</v>
      </c>
      <c r="N620" s="68">
        <v>35.396875000000001</v>
      </c>
      <c r="O620" s="104"/>
    </row>
    <row r="621" spans="2:15" x14ac:dyDescent="0.25">
      <c r="B621" s="104" t="s">
        <v>1211</v>
      </c>
      <c r="C621" s="105">
        <v>29.024000000000004</v>
      </c>
      <c r="D621" s="68">
        <v>7.9333333333333345</v>
      </c>
      <c r="E621" s="68">
        <v>12.850666666666664</v>
      </c>
      <c r="F621" s="106">
        <v>8.2399999999999984</v>
      </c>
      <c r="G621" s="105">
        <v>84.244</v>
      </c>
      <c r="H621" s="68">
        <v>18.944000000000003</v>
      </c>
      <c r="I621" s="68">
        <v>13.280000000000003</v>
      </c>
      <c r="J621" s="106">
        <v>52.02000000000001</v>
      </c>
      <c r="K621" s="105">
        <v>73.999999999999986</v>
      </c>
      <c r="L621" s="68">
        <v>9.5999999999999979</v>
      </c>
      <c r="M621" s="68">
        <v>28.366666666666674</v>
      </c>
      <c r="N621" s="68">
        <v>36.033333333333339</v>
      </c>
      <c r="O621" s="104"/>
    </row>
    <row r="622" spans="2:15" x14ac:dyDescent="0.25">
      <c r="B622" s="104" t="s">
        <v>326</v>
      </c>
      <c r="C622" s="105">
        <v>44.976666666666667</v>
      </c>
      <c r="D622" s="68">
        <v>17.056666666666668</v>
      </c>
      <c r="E622" s="68">
        <v>16.59</v>
      </c>
      <c r="F622" s="106">
        <v>11.33</v>
      </c>
      <c r="G622" s="105">
        <v>63.326666666666654</v>
      </c>
      <c r="H622" s="68">
        <v>12.906666666666666</v>
      </c>
      <c r="I622" s="68">
        <v>9.9599999999999991</v>
      </c>
      <c r="J622" s="106">
        <v>40.46</v>
      </c>
      <c r="K622" s="105">
        <v>48.758333333333326</v>
      </c>
      <c r="L622" s="68">
        <v>9.5999999999999979</v>
      </c>
      <c r="M622" s="68">
        <v>10.174999999999999</v>
      </c>
      <c r="N622" s="68">
        <v>28.983333333333331</v>
      </c>
      <c r="O622" s="104"/>
    </row>
    <row r="623" spans="2:15" x14ac:dyDescent="0.25">
      <c r="B623" s="104" t="s">
        <v>729</v>
      </c>
      <c r="C623" s="105">
        <v>49.160000000000004</v>
      </c>
      <c r="D623" s="68">
        <v>42.84</v>
      </c>
      <c r="E623" s="68">
        <v>6.32</v>
      </c>
      <c r="F623" s="106">
        <v>0</v>
      </c>
      <c r="G623" s="105">
        <v>48.822105263157894</v>
      </c>
      <c r="H623" s="68">
        <v>9.1621052631578959</v>
      </c>
      <c r="I623" s="68">
        <v>4.9799999999999995</v>
      </c>
      <c r="J623" s="106">
        <v>34.679999999999993</v>
      </c>
      <c r="K623" s="105">
        <v>39.978947368421061</v>
      </c>
      <c r="L623" s="68">
        <v>12.800000000000004</v>
      </c>
      <c r="M623" s="68">
        <v>11.099999999999998</v>
      </c>
      <c r="N623" s="68">
        <v>16.078947368421051</v>
      </c>
      <c r="O623" s="104"/>
    </row>
    <row r="624" spans="2:15" x14ac:dyDescent="0.25">
      <c r="B624" s="104" t="s">
        <v>648</v>
      </c>
      <c r="C624" s="105">
        <v>32.423000000000009</v>
      </c>
      <c r="D624" s="68">
        <v>4.7600000000000007</v>
      </c>
      <c r="E624" s="68">
        <v>9.6379999999999999</v>
      </c>
      <c r="F624" s="106">
        <v>18.025000000000006</v>
      </c>
      <c r="G624" s="105">
        <v>38.848000000000006</v>
      </c>
      <c r="H624" s="68">
        <v>9.0879999999999992</v>
      </c>
      <c r="I624" s="68">
        <v>6.6400000000000015</v>
      </c>
      <c r="J624" s="106">
        <v>23.120000000000005</v>
      </c>
      <c r="K624" s="105">
        <v>80.880000000000024</v>
      </c>
      <c r="L624" s="68">
        <v>12.800000000000002</v>
      </c>
      <c r="M624" s="68">
        <v>33.300000000000004</v>
      </c>
      <c r="N624" s="68">
        <v>34.78</v>
      </c>
      <c r="O624" s="104"/>
    </row>
    <row r="625" spans="2:15" x14ac:dyDescent="0.25">
      <c r="B625" s="104" t="s">
        <v>445</v>
      </c>
      <c r="C625" s="105">
        <v>56.975918367346935</v>
      </c>
      <c r="D625" s="68">
        <v>31.66857142857144</v>
      </c>
      <c r="E625" s="68">
        <v>10.382857142857144</v>
      </c>
      <c r="F625" s="106">
        <v>14.924489795918364</v>
      </c>
      <c r="G625" s="105">
        <v>66.264489795918365</v>
      </c>
      <c r="H625" s="68">
        <v>14.18448979591837</v>
      </c>
      <c r="I625" s="68">
        <v>11.62</v>
      </c>
      <c r="J625" s="106">
        <v>40.459999999999987</v>
      </c>
      <c r="K625" s="105">
        <v>46.844897959183683</v>
      </c>
      <c r="L625" s="68">
        <v>8</v>
      </c>
      <c r="M625" s="68">
        <v>9.5897959183673525</v>
      </c>
      <c r="N625" s="68">
        <v>29.255102040816318</v>
      </c>
      <c r="O625" s="104"/>
    </row>
    <row r="626" spans="2:15" x14ac:dyDescent="0.25">
      <c r="B626" s="104" t="s">
        <v>354</v>
      </c>
      <c r="C626" s="105">
        <v>26.752857142857145</v>
      </c>
      <c r="D626" s="68">
        <v>5.1000000000000014</v>
      </c>
      <c r="E626" s="68">
        <v>7.6742857142857144</v>
      </c>
      <c r="F626" s="106">
        <v>13.97857142857143</v>
      </c>
      <c r="G626" s="105">
        <v>37.622857142857143</v>
      </c>
      <c r="H626" s="68">
        <v>7.8628571428571421</v>
      </c>
      <c r="I626" s="68">
        <v>6.6400000000000006</v>
      </c>
      <c r="J626" s="106">
        <v>23.12</v>
      </c>
      <c r="K626" s="105">
        <v>43.621428571428574</v>
      </c>
      <c r="L626" s="68">
        <v>14.400000000000004</v>
      </c>
      <c r="M626" s="68">
        <v>7.4</v>
      </c>
      <c r="N626" s="68">
        <v>21.821428571428573</v>
      </c>
      <c r="O626" s="104"/>
    </row>
    <row r="627" spans="2:15" x14ac:dyDescent="0.25">
      <c r="B627" s="104" t="s">
        <v>734</v>
      </c>
      <c r="C627" s="105">
        <v>47.925217391304358</v>
      </c>
      <c r="D627" s="68">
        <v>43.253913043478263</v>
      </c>
      <c r="E627" s="68">
        <v>4.6713043478260872</v>
      </c>
      <c r="F627" s="106">
        <v>0</v>
      </c>
      <c r="G627" s="105">
        <v>70.260869565217391</v>
      </c>
      <c r="H627" s="68">
        <v>10.740869565217393</v>
      </c>
      <c r="I627" s="68">
        <v>13.280000000000005</v>
      </c>
      <c r="J627" s="106">
        <v>46.240000000000016</v>
      </c>
      <c r="K627" s="105">
        <v>51.317391304347836</v>
      </c>
      <c r="L627" s="68">
        <v>4.799999999999998</v>
      </c>
      <c r="M627" s="68">
        <v>22.199999999999992</v>
      </c>
      <c r="N627" s="68">
        <v>24.317391304347822</v>
      </c>
      <c r="O627" s="104"/>
    </row>
    <row r="628" spans="2:15" x14ac:dyDescent="0.25">
      <c r="B628" s="104" t="s">
        <v>374</v>
      </c>
      <c r="C628" s="105">
        <v>50.535000000000011</v>
      </c>
      <c r="D628" s="68">
        <v>11.9</v>
      </c>
      <c r="E628" s="68">
        <v>23.700000000000003</v>
      </c>
      <c r="F628" s="106">
        <v>14.935000000000002</v>
      </c>
      <c r="G628" s="105">
        <v>45</v>
      </c>
      <c r="H628" s="68">
        <v>18.559999999999999</v>
      </c>
      <c r="I628" s="68">
        <v>3.3200000000000003</v>
      </c>
      <c r="J628" s="106">
        <v>23.12</v>
      </c>
      <c r="K628" s="105">
        <v>53.650000000000006</v>
      </c>
      <c r="L628" s="68">
        <v>1.6</v>
      </c>
      <c r="M628" s="68">
        <v>7.4</v>
      </c>
      <c r="N628" s="68">
        <v>44.65</v>
      </c>
      <c r="O628" s="104"/>
    </row>
    <row r="629" spans="2:15" x14ac:dyDescent="0.25">
      <c r="B629" s="104" t="s">
        <v>443</v>
      </c>
      <c r="C629" s="105">
        <v>53.768169014084521</v>
      </c>
      <c r="D629" s="68">
        <v>37.67774647887321</v>
      </c>
      <c r="E629" s="68">
        <v>7.2991549295774663</v>
      </c>
      <c r="F629" s="106">
        <v>8.7912676056338039</v>
      </c>
      <c r="G629" s="105">
        <v>58.477183098591539</v>
      </c>
      <c r="H629" s="68">
        <v>9.7171830985915513</v>
      </c>
      <c r="I629" s="68">
        <v>8.3000000000000007</v>
      </c>
      <c r="J629" s="106">
        <v>40.460000000000043</v>
      </c>
      <c r="K629" s="105">
        <v>46.318309859154951</v>
      </c>
      <c r="L629" s="68">
        <v>9.6000000000000139</v>
      </c>
      <c r="M629" s="68">
        <v>11.100000000000016</v>
      </c>
      <c r="N629" s="68">
        <v>25.618309859154941</v>
      </c>
      <c r="O629" s="104"/>
    </row>
    <row r="630" spans="2:15" x14ac:dyDescent="0.25">
      <c r="B630" s="104" t="s">
        <v>558</v>
      </c>
      <c r="C630" s="105">
        <v>56.719999999999978</v>
      </c>
      <c r="D630" s="68">
        <v>47.409600000000005</v>
      </c>
      <c r="E630" s="68">
        <v>6.7834666666666674</v>
      </c>
      <c r="F630" s="106">
        <v>2.5269333333333321</v>
      </c>
      <c r="G630" s="105">
        <v>44.68213333333334</v>
      </c>
      <c r="H630" s="68">
        <v>3.3621333333333325</v>
      </c>
      <c r="I630" s="68">
        <v>6.6399999999999908</v>
      </c>
      <c r="J630" s="106">
        <v>34.680000000000049</v>
      </c>
      <c r="K630" s="105">
        <v>47.149333333333352</v>
      </c>
      <c r="L630" s="68">
        <v>12.799999999999981</v>
      </c>
      <c r="M630" s="68">
        <v>11.100000000000016</v>
      </c>
      <c r="N630" s="68">
        <v>23.249333333333336</v>
      </c>
      <c r="O630" s="104"/>
    </row>
    <row r="631" spans="2:15" x14ac:dyDescent="0.25">
      <c r="B631" s="104" t="s">
        <v>714</v>
      </c>
      <c r="C631" s="105">
        <v>38.547500000000007</v>
      </c>
      <c r="D631" s="68">
        <v>20.230000000000015</v>
      </c>
      <c r="E631" s="68">
        <v>11.751250000000002</v>
      </c>
      <c r="F631" s="106">
        <v>6.5662500000000001</v>
      </c>
      <c r="G631" s="105">
        <v>69.44</v>
      </c>
      <c r="H631" s="68">
        <v>18.160000000000007</v>
      </c>
      <c r="I631" s="68">
        <v>16.600000000000001</v>
      </c>
      <c r="J631" s="106">
        <v>34.680000000000007</v>
      </c>
      <c r="K631" s="105">
        <v>78.096874999999969</v>
      </c>
      <c r="L631" s="68">
        <v>1.6000000000000008</v>
      </c>
      <c r="M631" s="68">
        <v>35.959374999999994</v>
      </c>
      <c r="N631" s="68">
        <v>40.537499999999994</v>
      </c>
      <c r="O631" s="104"/>
    </row>
    <row r="632" spans="2:15" x14ac:dyDescent="0.25">
      <c r="B632" s="104" t="s">
        <v>1160</v>
      </c>
      <c r="C632" s="105">
        <v>33.044444444444444</v>
      </c>
      <c r="D632" s="68">
        <v>19.833333333333332</v>
      </c>
      <c r="E632" s="68">
        <v>10.006666666666666</v>
      </c>
      <c r="F632" s="106">
        <v>3.2044444444444453</v>
      </c>
      <c r="G632" s="105">
        <v>50.682222222222222</v>
      </c>
      <c r="H632" s="68">
        <v>11.022222222222226</v>
      </c>
      <c r="I632" s="68">
        <v>4.9799999999999995</v>
      </c>
      <c r="J632" s="106">
        <v>34.679999999999993</v>
      </c>
      <c r="K632" s="105">
        <v>31.227777777777785</v>
      </c>
      <c r="L632" s="68">
        <v>3.2000000000000011</v>
      </c>
      <c r="M632" s="68">
        <v>7.4000000000000021</v>
      </c>
      <c r="N632" s="68">
        <v>20.627777777777776</v>
      </c>
      <c r="O632" s="104"/>
    </row>
    <row r="633" spans="2:15" x14ac:dyDescent="0.25">
      <c r="B633" s="104" t="s">
        <v>1148</v>
      </c>
      <c r="C633" s="105">
        <v>38.574193548387093</v>
      </c>
      <c r="D633" s="68">
        <v>22.418064516129032</v>
      </c>
      <c r="E633" s="68">
        <v>9.3780645161290312</v>
      </c>
      <c r="F633" s="106">
        <v>6.7780645161290298</v>
      </c>
      <c r="G633" s="105">
        <v>54.301935483870992</v>
      </c>
      <c r="H633" s="68">
        <v>9.6619354838709697</v>
      </c>
      <c r="I633" s="68">
        <v>9.9600000000000026</v>
      </c>
      <c r="J633" s="106">
        <v>34.680000000000007</v>
      </c>
      <c r="K633" s="105">
        <v>32.061290322580653</v>
      </c>
      <c r="L633" s="68">
        <v>4.8000000000000007</v>
      </c>
      <c r="M633" s="68">
        <v>7.4000000000000039</v>
      </c>
      <c r="N633" s="68">
        <v>19.86129032258064</v>
      </c>
      <c r="O633" s="104"/>
    </row>
    <row r="634" spans="2:15" x14ac:dyDescent="0.25">
      <c r="B634" s="104" t="s">
        <v>628</v>
      </c>
      <c r="C634" s="105">
        <v>50.923478260869565</v>
      </c>
      <c r="D634" s="68">
        <v>25.041739130434781</v>
      </c>
      <c r="E634" s="68">
        <v>7.9686956521739134</v>
      </c>
      <c r="F634" s="106">
        <v>17.913043478260871</v>
      </c>
      <c r="G634" s="105">
        <v>58.686956521739127</v>
      </c>
      <c r="H634" s="68">
        <v>9.1269565217391317</v>
      </c>
      <c r="I634" s="68">
        <v>3.3200000000000012</v>
      </c>
      <c r="J634" s="106">
        <v>46.240000000000016</v>
      </c>
      <c r="K634" s="105">
        <v>45.730434782608704</v>
      </c>
      <c r="L634" s="68">
        <v>14.399999999999997</v>
      </c>
      <c r="M634" s="68">
        <v>11.099999999999996</v>
      </c>
      <c r="N634" s="68">
        <v>20.23043478260869</v>
      </c>
      <c r="O634" s="104"/>
    </row>
    <row r="635" spans="2:15" x14ac:dyDescent="0.25">
      <c r="B635" s="104" t="s">
        <v>474</v>
      </c>
      <c r="C635" s="105">
        <v>47.65217391304347</v>
      </c>
      <c r="D635" s="68">
        <v>29.801739130434775</v>
      </c>
      <c r="E635" s="68">
        <v>7.2817391304347829</v>
      </c>
      <c r="F635" s="106">
        <v>10.568695652173915</v>
      </c>
      <c r="G635" s="105">
        <v>55.023478260869567</v>
      </c>
      <c r="H635" s="68">
        <v>7.1234782608695655</v>
      </c>
      <c r="I635" s="68">
        <v>1.6600000000000006</v>
      </c>
      <c r="J635" s="106">
        <v>46.240000000000016</v>
      </c>
      <c r="K635" s="105">
        <v>51.452173913043474</v>
      </c>
      <c r="L635" s="68">
        <v>14.399999999999997</v>
      </c>
      <c r="M635" s="68">
        <v>11.099999999999996</v>
      </c>
      <c r="N635" s="68">
        <v>25.952173913043485</v>
      </c>
      <c r="O635" s="104"/>
    </row>
    <row r="636" spans="2:15" x14ac:dyDescent="0.25">
      <c r="B636" s="104" t="s">
        <v>1228</v>
      </c>
      <c r="C636" s="105">
        <v>25.963043478260865</v>
      </c>
      <c r="D636" s="68">
        <v>12.417391304347831</v>
      </c>
      <c r="E636" s="68">
        <v>8.0373913043478264</v>
      </c>
      <c r="F636" s="106">
        <v>5.5082608695652144</v>
      </c>
      <c r="G636" s="105">
        <v>60.268695652173889</v>
      </c>
      <c r="H636" s="68">
        <v>13.968695652173913</v>
      </c>
      <c r="I636" s="68">
        <v>11.619999999999994</v>
      </c>
      <c r="J636" s="106">
        <v>34.680000000000028</v>
      </c>
      <c r="K636" s="105">
        <v>40.96521739130435</v>
      </c>
      <c r="L636" s="68">
        <v>8</v>
      </c>
      <c r="M636" s="68">
        <v>11.10000000000001</v>
      </c>
      <c r="N636" s="68">
        <v>21.865217391304348</v>
      </c>
      <c r="O636" s="104"/>
    </row>
    <row r="637" spans="2:15" x14ac:dyDescent="0.25">
      <c r="B637" s="104" t="s">
        <v>1035</v>
      </c>
      <c r="C637" s="105">
        <v>48.555000000000007</v>
      </c>
      <c r="D637" s="68">
        <v>22.610000000000003</v>
      </c>
      <c r="E637" s="68">
        <v>14.615000000000002</v>
      </c>
      <c r="F637" s="106">
        <v>11.330000000000002</v>
      </c>
      <c r="G637" s="105">
        <v>42.100000000000009</v>
      </c>
      <c r="H637" s="68">
        <v>21.439999999999998</v>
      </c>
      <c r="I637" s="68">
        <v>3.32</v>
      </c>
      <c r="J637" s="106">
        <v>17.34</v>
      </c>
      <c r="K637" s="105">
        <v>67.625</v>
      </c>
      <c r="L637" s="68">
        <v>8</v>
      </c>
      <c r="M637" s="68">
        <v>18.5</v>
      </c>
      <c r="N637" s="68">
        <v>41.125</v>
      </c>
      <c r="O637" s="104"/>
    </row>
    <row r="638" spans="2:15" x14ac:dyDescent="0.25">
      <c r="B638" s="104" t="s">
        <v>990</v>
      </c>
      <c r="C638" s="105">
        <v>34.832000000000008</v>
      </c>
      <c r="D638" s="68">
        <v>11.423999999999999</v>
      </c>
      <c r="E638" s="68">
        <v>15.167999999999999</v>
      </c>
      <c r="F638" s="106">
        <v>8.24</v>
      </c>
      <c r="G638" s="105">
        <v>82.104000000000013</v>
      </c>
      <c r="H638" s="68">
        <v>17.663999999999998</v>
      </c>
      <c r="I638" s="68">
        <v>6.64</v>
      </c>
      <c r="J638" s="106">
        <v>57.8</v>
      </c>
      <c r="K638" s="105">
        <v>80.929999999999978</v>
      </c>
      <c r="L638" s="68">
        <v>4.7999999999999989</v>
      </c>
      <c r="M638" s="68">
        <v>29.599999999999998</v>
      </c>
      <c r="N638" s="68">
        <v>46.53</v>
      </c>
      <c r="O638" s="104"/>
    </row>
    <row r="639" spans="2:15" x14ac:dyDescent="0.25">
      <c r="B639" s="104" t="s">
        <v>551</v>
      </c>
      <c r="C639" s="105">
        <v>60.122222222222234</v>
      </c>
      <c r="D639" s="68">
        <v>45.484444444444442</v>
      </c>
      <c r="E639" s="68">
        <v>9.8311111111111114</v>
      </c>
      <c r="F639" s="106">
        <v>4.8066666666666658</v>
      </c>
      <c r="G639" s="105">
        <v>50.57555555555556</v>
      </c>
      <c r="H639" s="68">
        <v>12.515555555555558</v>
      </c>
      <c r="I639" s="68">
        <v>14.940000000000003</v>
      </c>
      <c r="J639" s="106">
        <v>23.119999999999997</v>
      </c>
      <c r="K639" s="105">
        <v>65.966666666666654</v>
      </c>
      <c r="L639" s="68">
        <v>12.799999999999999</v>
      </c>
      <c r="M639" s="68">
        <v>25.488888888888887</v>
      </c>
      <c r="N639" s="68">
        <v>27.677777777777784</v>
      </c>
      <c r="O639" s="104"/>
    </row>
    <row r="640" spans="2:15" x14ac:dyDescent="0.25">
      <c r="B640" s="104" t="s">
        <v>953</v>
      </c>
      <c r="C640" s="105">
        <v>33.597142857142863</v>
      </c>
      <c r="D640" s="68">
        <v>23.460000000000004</v>
      </c>
      <c r="E640" s="68">
        <v>9.2542857142857144</v>
      </c>
      <c r="F640" s="106">
        <v>0.8828571428571429</v>
      </c>
      <c r="G640" s="105">
        <v>28.96285714285715</v>
      </c>
      <c r="H640" s="68">
        <v>6.5828571428571436</v>
      </c>
      <c r="I640" s="68">
        <v>16.600000000000001</v>
      </c>
      <c r="J640" s="106">
        <v>5.78</v>
      </c>
      <c r="K640" s="105">
        <v>67.721428571428575</v>
      </c>
      <c r="L640" s="68">
        <v>16</v>
      </c>
      <c r="M640" s="68">
        <v>11.099999999999998</v>
      </c>
      <c r="N640" s="68">
        <v>40.621428571428581</v>
      </c>
      <c r="O640" s="104"/>
    </row>
    <row r="641" spans="2:15" x14ac:dyDescent="0.25">
      <c r="B641" s="104" t="s">
        <v>300</v>
      </c>
      <c r="C641" s="105">
        <v>40.264615384615389</v>
      </c>
      <c r="D641" s="68">
        <v>17.209230769230768</v>
      </c>
      <c r="E641" s="68">
        <v>10.695384615384617</v>
      </c>
      <c r="F641" s="106">
        <v>12.359999999999998</v>
      </c>
      <c r="G641" s="105">
        <v>18.621538461538464</v>
      </c>
      <c r="H641" s="68">
        <v>3.741538461538461</v>
      </c>
      <c r="I641" s="68">
        <v>3.3200000000000003</v>
      </c>
      <c r="J641" s="106">
        <v>11.56</v>
      </c>
      <c r="K641" s="105">
        <v>52.292307692307695</v>
      </c>
      <c r="L641" s="68">
        <v>14.400000000000004</v>
      </c>
      <c r="M641" s="68">
        <v>4.2692307692307701</v>
      </c>
      <c r="N641" s="68">
        <v>33.623076923076923</v>
      </c>
      <c r="O641" s="104"/>
    </row>
    <row r="642" spans="2:15" x14ac:dyDescent="0.25">
      <c r="B642" s="104" t="s">
        <v>608</v>
      </c>
      <c r="C642" s="105">
        <v>48.02</v>
      </c>
      <c r="D642" s="68">
        <v>33.32</v>
      </c>
      <c r="E642" s="68">
        <v>12.64</v>
      </c>
      <c r="F642" s="106">
        <v>2.06</v>
      </c>
      <c r="G642" s="105">
        <v>49.18</v>
      </c>
      <c r="H642" s="68">
        <v>1.2800000000000002</v>
      </c>
      <c r="I642" s="68">
        <v>1.6600000000000001</v>
      </c>
      <c r="J642" s="106">
        <v>46.24</v>
      </c>
      <c r="K642" s="105">
        <v>49</v>
      </c>
      <c r="L642" s="68">
        <v>14.4</v>
      </c>
      <c r="M642" s="68">
        <v>11.1</v>
      </c>
      <c r="N642" s="68">
        <v>23.5</v>
      </c>
      <c r="O642" s="104"/>
    </row>
    <row r="643" spans="2:15" x14ac:dyDescent="0.25">
      <c r="B643" s="104" t="s">
        <v>1238</v>
      </c>
      <c r="C643" s="105">
        <v>32.119661016949152</v>
      </c>
      <c r="D643" s="68">
        <v>15.006101694915261</v>
      </c>
      <c r="E643" s="68">
        <v>12.050847457627119</v>
      </c>
      <c r="F643" s="106">
        <v>5.0627118644067766</v>
      </c>
      <c r="G643" s="105">
        <v>82.87355932203387</v>
      </c>
      <c r="H643" s="68">
        <v>14.253559322033901</v>
      </c>
      <c r="I643" s="68">
        <v>16.600000000000001</v>
      </c>
      <c r="J643" s="106">
        <v>52.019999999999939</v>
      </c>
      <c r="K643" s="105">
        <v>67.344067796610162</v>
      </c>
      <c r="L643" s="68">
        <v>1.5999999999999988</v>
      </c>
      <c r="M643" s="68">
        <v>32.923728813559293</v>
      </c>
      <c r="N643" s="68">
        <v>32.820338983050824</v>
      </c>
      <c r="O643" s="104"/>
    </row>
    <row r="644" spans="2:15" x14ac:dyDescent="0.25">
      <c r="B644" s="104" t="s">
        <v>696</v>
      </c>
      <c r="C644" s="105">
        <v>50.584583333333335</v>
      </c>
      <c r="D644" s="68">
        <v>32.824166666666663</v>
      </c>
      <c r="E644" s="68">
        <v>10.335833333333333</v>
      </c>
      <c r="F644" s="106">
        <v>7.4245833333333371</v>
      </c>
      <c r="G644" s="105">
        <v>53.060000000000024</v>
      </c>
      <c r="H644" s="68">
        <v>10.08</v>
      </c>
      <c r="I644" s="68">
        <v>8.3000000000000007</v>
      </c>
      <c r="J644" s="106">
        <v>34.680000000000028</v>
      </c>
      <c r="K644" s="105">
        <v>67.120833333333351</v>
      </c>
      <c r="L644" s="68">
        <v>6.3999999999999986</v>
      </c>
      <c r="M644" s="68">
        <v>35.458333333333336</v>
      </c>
      <c r="N644" s="68">
        <v>25.262499999999992</v>
      </c>
      <c r="O644" s="104"/>
    </row>
    <row r="645" spans="2:15" x14ac:dyDescent="0.25">
      <c r="B645" s="104" t="s">
        <v>684</v>
      </c>
      <c r="C645" s="105">
        <v>40.155555555555551</v>
      </c>
      <c r="D645" s="68">
        <v>30.675555555555555</v>
      </c>
      <c r="E645" s="68">
        <v>9.4800000000000022</v>
      </c>
      <c r="F645" s="106">
        <v>0</v>
      </c>
      <c r="G645" s="105">
        <v>71.786666666666676</v>
      </c>
      <c r="H645" s="68">
        <v>10.666666666666668</v>
      </c>
      <c r="I645" s="68">
        <v>3.32</v>
      </c>
      <c r="J645" s="106">
        <v>57.8</v>
      </c>
      <c r="K645" s="105">
        <v>63.588888888888881</v>
      </c>
      <c r="L645" s="68">
        <v>12.799999999999999</v>
      </c>
      <c r="M645" s="68">
        <v>11.1</v>
      </c>
      <c r="N645" s="68">
        <v>39.68888888888889</v>
      </c>
      <c r="O645" s="104"/>
    </row>
    <row r="646" spans="2:15" x14ac:dyDescent="0.25">
      <c r="B646" s="104" t="s">
        <v>1279</v>
      </c>
      <c r="C646" s="105">
        <v>45.029583333333342</v>
      </c>
      <c r="D646" s="68">
        <v>35.402499999999996</v>
      </c>
      <c r="E646" s="68">
        <v>5.4641666666666655</v>
      </c>
      <c r="F646" s="106">
        <v>4.1629166666666668</v>
      </c>
      <c r="G646" s="105">
        <v>58.186666666666667</v>
      </c>
      <c r="H646" s="68">
        <v>1.1866666666666665</v>
      </c>
      <c r="I646" s="68">
        <v>4.9800000000000084</v>
      </c>
      <c r="J646" s="106">
        <v>52.020000000000039</v>
      </c>
      <c r="K646" s="105">
        <v>32.365625000000001</v>
      </c>
      <c r="L646" s="68">
        <v>3.199999999999994</v>
      </c>
      <c r="M646" s="68">
        <v>11.100000000000017</v>
      </c>
      <c r="N646" s="68">
        <v>18.065625000000008</v>
      </c>
      <c r="O646" s="104"/>
    </row>
    <row r="647" spans="2:15" x14ac:dyDescent="0.25">
      <c r="B647" s="104" t="s">
        <v>932</v>
      </c>
      <c r="C647" s="105">
        <v>19.928000000000001</v>
      </c>
      <c r="D647" s="68">
        <v>4.76</v>
      </c>
      <c r="E647" s="68">
        <v>15.167999999999999</v>
      </c>
      <c r="F647" s="106">
        <v>0</v>
      </c>
      <c r="G647" s="105">
        <v>89.643999999999991</v>
      </c>
      <c r="H647" s="68">
        <v>20.224000000000004</v>
      </c>
      <c r="I647" s="68">
        <v>11.620000000000003</v>
      </c>
      <c r="J647" s="106">
        <v>57.8</v>
      </c>
      <c r="K647" s="105">
        <v>91.410000000000011</v>
      </c>
      <c r="L647" s="68">
        <v>14.400000000000002</v>
      </c>
      <c r="M647" s="68">
        <v>33.300000000000004</v>
      </c>
      <c r="N647" s="68">
        <v>43.71</v>
      </c>
      <c r="O647" s="104"/>
    </row>
    <row r="648" spans="2:15" x14ac:dyDescent="0.25">
      <c r="B648" s="104" t="s">
        <v>976</v>
      </c>
      <c r="C648" s="105">
        <v>32.06239999999999</v>
      </c>
      <c r="D648" s="68">
        <v>14.47040000000001</v>
      </c>
      <c r="E648" s="68">
        <v>12.071200000000001</v>
      </c>
      <c r="F648" s="106">
        <v>5.5207999999999995</v>
      </c>
      <c r="G648" s="105">
        <v>33.118400000000022</v>
      </c>
      <c r="H648" s="68">
        <v>15.718400000000003</v>
      </c>
      <c r="I648" s="68">
        <v>11.62</v>
      </c>
      <c r="J648" s="106">
        <v>5.7799999999999976</v>
      </c>
      <c r="K648" s="105">
        <v>56.797999999999981</v>
      </c>
      <c r="L648" s="68">
        <v>8</v>
      </c>
      <c r="M648" s="68">
        <v>6.2159999999999922</v>
      </c>
      <c r="N648" s="68">
        <v>42.581999999999994</v>
      </c>
      <c r="O648" s="104"/>
    </row>
    <row r="649" spans="2:15" x14ac:dyDescent="0.25">
      <c r="B649" s="104" t="s">
        <v>533</v>
      </c>
      <c r="C649" s="105">
        <v>30.247586206896557</v>
      </c>
      <c r="D649" s="68">
        <v>24.620689655172409</v>
      </c>
      <c r="E649" s="68">
        <v>2.2882758620689652</v>
      </c>
      <c r="F649" s="106">
        <v>3.3386206896551731</v>
      </c>
      <c r="G649" s="105">
        <v>34.887586206896557</v>
      </c>
      <c r="H649" s="68">
        <v>10.107586206896551</v>
      </c>
      <c r="I649" s="68">
        <v>1.660000000000001</v>
      </c>
      <c r="J649" s="106">
        <v>23.120000000000008</v>
      </c>
      <c r="K649" s="105">
        <v>66.468965517241386</v>
      </c>
      <c r="L649" s="68">
        <v>11.199999999999994</v>
      </c>
      <c r="M649" s="68">
        <v>31.768965517241369</v>
      </c>
      <c r="N649" s="68">
        <v>23.5</v>
      </c>
      <c r="O649" s="104"/>
    </row>
    <row r="650" spans="2:15" x14ac:dyDescent="0.25">
      <c r="B650" s="104" t="s">
        <v>1204</v>
      </c>
      <c r="C650" s="105">
        <v>34.293846153846161</v>
      </c>
      <c r="D650" s="68">
        <v>8.0553846153846145</v>
      </c>
      <c r="E650" s="68">
        <v>18.473846153846154</v>
      </c>
      <c r="F650" s="106">
        <v>7.764615384615384</v>
      </c>
      <c r="G650" s="105">
        <v>67.35230769230769</v>
      </c>
      <c r="H650" s="68">
        <v>12.012307692307694</v>
      </c>
      <c r="I650" s="68">
        <v>3.3200000000000003</v>
      </c>
      <c r="J650" s="106">
        <v>52.02000000000001</v>
      </c>
      <c r="K650" s="105">
        <v>60.053846153846159</v>
      </c>
      <c r="L650" s="68">
        <v>12.8</v>
      </c>
      <c r="M650" s="68">
        <v>11.099999999999998</v>
      </c>
      <c r="N650" s="68">
        <v>36.15384615384616</v>
      </c>
      <c r="O650" s="104"/>
    </row>
    <row r="651" spans="2:15" x14ac:dyDescent="0.25">
      <c r="B651" s="104" t="s">
        <v>878</v>
      </c>
      <c r="C651" s="105">
        <v>54.948571428571427</v>
      </c>
      <c r="D651" s="68">
        <v>40.799999999999997</v>
      </c>
      <c r="E651" s="68">
        <v>7.6742857142857144</v>
      </c>
      <c r="F651" s="106">
        <v>6.474285714285716</v>
      </c>
      <c r="G651" s="105">
        <v>86.834285714285713</v>
      </c>
      <c r="H651" s="68">
        <v>12.434285714285714</v>
      </c>
      <c r="I651" s="68">
        <v>16.600000000000001</v>
      </c>
      <c r="J651" s="106">
        <v>57.8</v>
      </c>
      <c r="K651" s="105">
        <v>68.114285714285714</v>
      </c>
      <c r="L651" s="68">
        <v>1.5999999999999999</v>
      </c>
      <c r="M651" s="68">
        <v>22.2</v>
      </c>
      <c r="N651" s="68">
        <v>44.314285714285717</v>
      </c>
      <c r="O651" s="104"/>
    </row>
    <row r="652" spans="2:15" x14ac:dyDescent="0.25">
      <c r="B652" s="104" t="s">
        <v>295</v>
      </c>
      <c r="C652" s="105">
        <v>39.649333333333324</v>
      </c>
      <c r="D652" s="68">
        <v>20.309333333333335</v>
      </c>
      <c r="E652" s="68">
        <v>8.2160000000000011</v>
      </c>
      <c r="F652" s="106">
        <v>11.123999999999999</v>
      </c>
      <c r="G652" s="105">
        <v>32.164000000000001</v>
      </c>
      <c r="H652" s="68">
        <v>18.943999999999999</v>
      </c>
      <c r="I652" s="68">
        <v>1.6600000000000004</v>
      </c>
      <c r="J652" s="106">
        <v>11.560000000000002</v>
      </c>
      <c r="K652" s="105">
        <v>68.433333333333337</v>
      </c>
      <c r="L652" s="68">
        <v>11.199999999999998</v>
      </c>
      <c r="M652" s="68">
        <v>25.899999999999995</v>
      </c>
      <c r="N652" s="68">
        <v>31.333333333333332</v>
      </c>
      <c r="O652" s="104"/>
    </row>
    <row r="653" spans="2:15" x14ac:dyDescent="0.25">
      <c r="B653" s="104" t="s">
        <v>415</v>
      </c>
      <c r="C653" s="105">
        <v>58.429473684210521</v>
      </c>
      <c r="D653" s="68">
        <v>41.837894736842117</v>
      </c>
      <c r="E653" s="68">
        <v>7.484210526315791</v>
      </c>
      <c r="F653" s="106">
        <v>9.1073684210526302</v>
      </c>
      <c r="G653" s="105">
        <v>43.228421052631596</v>
      </c>
      <c r="H653" s="68">
        <v>8.488421052631578</v>
      </c>
      <c r="I653" s="68">
        <v>11.619999999999997</v>
      </c>
      <c r="J653" s="106">
        <v>23.120000000000008</v>
      </c>
      <c r="K653" s="105">
        <v>55.300000000000004</v>
      </c>
      <c r="L653" s="68">
        <v>16</v>
      </c>
      <c r="M653" s="68">
        <v>11.099999999999998</v>
      </c>
      <c r="N653" s="68">
        <v>28.2</v>
      </c>
      <c r="O653" s="104"/>
    </row>
    <row r="654" spans="2:15" x14ac:dyDescent="0.25">
      <c r="B654" s="104" t="s">
        <v>419</v>
      </c>
      <c r="C654" s="105">
        <v>54.461290322580652</v>
      </c>
      <c r="D654" s="68">
        <v>35.776774193548384</v>
      </c>
      <c r="E654" s="68">
        <v>6.5238709677419351</v>
      </c>
      <c r="F654" s="106">
        <v>12.160645161290324</v>
      </c>
      <c r="G654" s="105">
        <v>23.377419354838707</v>
      </c>
      <c r="H654" s="68">
        <v>10.157419354838709</v>
      </c>
      <c r="I654" s="68">
        <v>1.660000000000001</v>
      </c>
      <c r="J654" s="106">
        <v>11.560000000000004</v>
      </c>
      <c r="K654" s="105">
        <v>42.851612903225814</v>
      </c>
      <c r="L654" s="68">
        <v>12.800000000000006</v>
      </c>
      <c r="M654" s="68">
        <v>11.100000000000001</v>
      </c>
      <c r="N654" s="68">
        <v>18.951612903225804</v>
      </c>
      <c r="O654" s="104"/>
    </row>
    <row r="655" spans="2:15" x14ac:dyDescent="0.25">
      <c r="B655" s="104" t="s">
        <v>1255</v>
      </c>
      <c r="C655" s="105">
        <v>29.645753424657531</v>
      </c>
      <c r="D655" s="68">
        <v>18.77917808219177</v>
      </c>
      <c r="E655" s="68">
        <v>5.1945205479452046</v>
      </c>
      <c r="F655" s="106">
        <v>5.6720547945205517</v>
      </c>
      <c r="G655" s="105">
        <v>54.681643835616427</v>
      </c>
      <c r="H655" s="68">
        <v>3.4016438356164374</v>
      </c>
      <c r="I655" s="68">
        <v>16.600000000000001</v>
      </c>
      <c r="J655" s="106">
        <v>34.680000000000049</v>
      </c>
      <c r="K655" s="105">
        <v>50.030136986301358</v>
      </c>
      <c r="L655" s="68">
        <v>14.399999999999984</v>
      </c>
      <c r="M655" s="68">
        <v>11.100000000000016</v>
      </c>
      <c r="N655" s="68">
        <v>24.530136986301375</v>
      </c>
      <c r="O655" s="104"/>
    </row>
    <row r="656" spans="2:15" x14ac:dyDescent="0.25">
      <c r="B656" s="104" t="s">
        <v>246</v>
      </c>
      <c r="C656" s="105">
        <v>34.797499999999999</v>
      </c>
      <c r="D656" s="68">
        <v>16.234999999999999</v>
      </c>
      <c r="E656" s="68">
        <v>12.640000000000002</v>
      </c>
      <c r="F656" s="106">
        <v>5.9224999999999985</v>
      </c>
      <c r="G656" s="105">
        <v>45.52</v>
      </c>
      <c r="H656" s="68">
        <v>9.120000000000001</v>
      </c>
      <c r="I656" s="68">
        <v>13.279999999999992</v>
      </c>
      <c r="J656" s="106">
        <v>23.119999999999983</v>
      </c>
      <c r="K656" s="105">
        <v>60.925000000000018</v>
      </c>
      <c r="L656" s="68">
        <v>8</v>
      </c>
      <c r="M656" s="68">
        <v>25.900000000000006</v>
      </c>
      <c r="N656" s="68">
        <v>27.024999999999999</v>
      </c>
      <c r="O656" s="104"/>
    </row>
    <row r="657" spans="2:15" x14ac:dyDescent="0.25">
      <c r="B657" s="104" t="s">
        <v>993</v>
      </c>
      <c r="C657" s="105">
        <v>25.891111111111112</v>
      </c>
      <c r="D657" s="68">
        <v>11.635555555555557</v>
      </c>
      <c r="E657" s="68">
        <v>8.0755555555555549</v>
      </c>
      <c r="F657" s="106">
        <v>6.1800000000000015</v>
      </c>
      <c r="G657" s="105">
        <v>72.64</v>
      </c>
      <c r="H657" s="68">
        <v>11.520000000000003</v>
      </c>
      <c r="I657" s="68">
        <v>3.32</v>
      </c>
      <c r="J657" s="106">
        <v>57.8</v>
      </c>
      <c r="K657" s="105">
        <v>60.477777777777789</v>
      </c>
      <c r="L657" s="68">
        <v>3.1999999999999997</v>
      </c>
      <c r="M657" s="68">
        <v>29.599999999999998</v>
      </c>
      <c r="N657" s="68">
        <v>27.677777777777784</v>
      </c>
      <c r="O657" s="104"/>
    </row>
    <row r="658" spans="2:15" x14ac:dyDescent="0.25">
      <c r="B658" s="104" t="s">
        <v>624</v>
      </c>
      <c r="C658" s="105">
        <v>53.3</v>
      </c>
      <c r="D658" s="68">
        <v>26.179999999999996</v>
      </c>
      <c r="E658" s="68">
        <v>15.348571428571429</v>
      </c>
      <c r="F658" s="106">
        <v>11.771428571428572</v>
      </c>
      <c r="G658" s="105">
        <v>71.088571428571427</v>
      </c>
      <c r="H658" s="68">
        <v>16.548571428571432</v>
      </c>
      <c r="I658" s="68">
        <v>8.3000000000000007</v>
      </c>
      <c r="J658" s="106">
        <v>46.24</v>
      </c>
      <c r="K658" s="105">
        <v>66.278571428571425</v>
      </c>
      <c r="L658" s="68">
        <v>11.2</v>
      </c>
      <c r="M658" s="68">
        <v>11.099999999999998</v>
      </c>
      <c r="N658" s="68">
        <v>43.978571428571435</v>
      </c>
      <c r="O658" s="104"/>
    </row>
    <row r="659" spans="2:15" x14ac:dyDescent="0.25">
      <c r="B659" s="104" t="s">
        <v>730</v>
      </c>
      <c r="C659" s="105">
        <v>51.569174311926638</v>
      </c>
      <c r="D659" s="68">
        <v>43.53871559633032</v>
      </c>
      <c r="E659" s="68">
        <v>8.0304587155963318</v>
      </c>
      <c r="F659" s="106">
        <v>0</v>
      </c>
      <c r="G659" s="105">
        <v>53.631009174311927</v>
      </c>
      <c r="H659" s="68">
        <v>10.65100917431193</v>
      </c>
      <c r="I659" s="68">
        <v>8.3000000000000007</v>
      </c>
      <c r="J659" s="106">
        <v>34.680000000000049</v>
      </c>
      <c r="K659" s="105">
        <v>38.06788990825688</v>
      </c>
      <c r="L659" s="68">
        <v>6.399999999999987</v>
      </c>
      <c r="M659" s="68">
        <v>11.100000000000016</v>
      </c>
      <c r="N659" s="68">
        <v>20.567889908256877</v>
      </c>
      <c r="O659" s="104"/>
    </row>
    <row r="660" spans="2:15" x14ac:dyDescent="0.25">
      <c r="B660" s="104" t="s">
        <v>259</v>
      </c>
      <c r="C660" s="105">
        <v>48.068253968253948</v>
      </c>
      <c r="D660" s="68">
        <v>39.364444444444445</v>
      </c>
      <c r="E660" s="68">
        <v>3.9625396825396826</v>
      </c>
      <c r="F660" s="106">
        <v>4.7412698412698377</v>
      </c>
      <c r="G660" s="105">
        <v>29.85333333333336</v>
      </c>
      <c r="H660" s="68">
        <v>3.413333333333334</v>
      </c>
      <c r="I660" s="68">
        <v>3.3199999999999967</v>
      </c>
      <c r="J660" s="106">
        <v>23.119999999999976</v>
      </c>
      <c r="K660" s="105">
        <v>47.204761904761938</v>
      </c>
      <c r="L660" s="68">
        <v>12.799999999999986</v>
      </c>
      <c r="M660" s="68">
        <v>25.90000000000002</v>
      </c>
      <c r="N660" s="68">
        <v>8.5047619047618976</v>
      </c>
      <c r="O660" s="104"/>
    </row>
    <row r="661" spans="2:15" x14ac:dyDescent="0.25">
      <c r="B661" s="104" t="s">
        <v>214</v>
      </c>
      <c r="C661" s="105">
        <v>46.305999999999997</v>
      </c>
      <c r="D661" s="68">
        <v>22.61</v>
      </c>
      <c r="E661" s="68">
        <v>14.22</v>
      </c>
      <c r="F661" s="106">
        <v>9.4759999999999973</v>
      </c>
      <c r="G661" s="105">
        <v>29.340000000000003</v>
      </c>
      <c r="H661" s="68">
        <v>12.800000000000004</v>
      </c>
      <c r="I661" s="68">
        <v>4.9799999999999995</v>
      </c>
      <c r="J661" s="106">
        <v>11.560000000000002</v>
      </c>
      <c r="K661" s="105">
        <v>62.440000000000019</v>
      </c>
      <c r="L661" s="68">
        <v>9.5999999999999979</v>
      </c>
      <c r="M661" s="68">
        <v>25.344999999999995</v>
      </c>
      <c r="N661" s="68">
        <v>27.494999999999994</v>
      </c>
      <c r="O661" s="104"/>
    </row>
    <row r="662" spans="2:15" x14ac:dyDescent="0.25">
      <c r="B662" s="104" t="s">
        <v>994</v>
      </c>
      <c r="C662" s="105">
        <v>40.683999999999997</v>
      </c>
      <c r="D662" s="68">
        <v>11.424000000000003</v>
      </c>
      <c r="E662" s="68">
        <v>18.96</v>
      </c>
      <c r="F662" s="106">
        <v>10.3</v>
      </c>
      <c r="G662" s="105">
        <v>85.927999999999983</v>
      </c>
      <c r="H662" s="68">
        <v>14.847999999999999</v>
      </c>
      <c r="I662" s="68">
        <v>13.280000000000001</v>
      </c>
      <c r="J662" s="106">
        <v>57.8</v>
      </c>
      <c r="K662" s="105">
        <v>90.72</v>
      </c>
      <c r="L662" s="68">
        <v>16</v>
      </c>
      <c r="M662" s="68">
        <v>29.6</v>
      </c>
      <c r="N662" s="68">
        <v>45.12</v>
      </c>
      <c r="O662" s="104"/>
    </row>
    <row r="663" spans="2:15" x14ac:dyDescent="0.25">
      <c r="B663" s="104" t="s">
        <v>1021</v>
      </c>
      <c r="C663" s="105">
        <v>37.495942028985503</v>
      </c>
      <c r="D663" s="68">
        <v>21.93739130434783</v>
      </c>
      <c r="E663" s="68">
        <v>9.6173913043478265</v>
      </c>
      <c r="F663" s="106">
        <v>5.9411594202898588</v>
      </c>
      <c r="G663" s="105">
        <v>71.507826086956499</v>
      </c>
      <c r="H663" s="68">
        <v>7.0678260869565239</v>
      </c>
      <c r="I663" s="68">
        <v>6.6399999999999926</v>
      </c>
      <c r="J663" s="106">
        <v>57.8</v>
      </c>
      <c r="K663" s="105">
        <v>53.014492753623195</v>
      </c>
      <c r="L663" s="68">
        <v>3.1999999999999962</v>
      </c>
      <c r="M663" s="68">
        <v>28.902898550724604</v>
      </c>
      <c r="N663" s="68">
        <v>20.911594202898556</v>
      </c>
      <c r="O663" s="104"/>
    </row>
    <row r="664" spans="2:15" x14ac:dyDescent="0.25">
      <c r="B664" s="104" t="s">
        <v>1039</v>
      </c>
      <c r="C664" s="105">
        <v>40.874285714285712</v>
      </c>
      <c r="D664" s="68">
        <v>23.800000000000004</v>
      </c>
      <c r="E664" s="68">
        <v>13.542857142857143</v>
      </c>
      <c r="F664" s="106">
        <v>3.5314285714285716</v>
      </c>
      <c r="G664" s="105">
        <v>45.431428571428576</v>
      </c>
      <c r="H664" s="68">
        <v>14.811428571428571</v>
      </c>
      <c r="I664" s="68">
        <v>13.28</v>
      </c>
      <c r="J664" s="106">
        <v>17.34</v>
      </c>
      <c r="K664" s="105">
        <v>73.757142857142867</v>
      </c>
      <c r="L664" s="68">
        <v>9.6</v>
      </c>
      <c r="M664" s="68">
        <v>18.5</v>
      </c>
      <c r="N664" s="68">
        <v>45.657142857142858</v>
      </c>
      <c r="O664" s="104"/>
    </row>
    <row r="665" spans="2:15" x14ac:dyDescent="0.25">
      <c r="B665" s="104" t="s">
        <v>686</v>
      </c>
      <c r="C665" s="105">
        <v>48.316666666666677</v>
      </c>
      <c r="D665" s="68">
        <v>30.860666666666667</v>
      </c>
      <c r="E665" s="68">
        <v>13.061333333333339</v>
      </c>
      <c r="F665" s="106">
        <v>4.3946666666666658</v>
      </c>
      <c r="G665" s="105">
        <v>38.981333333333346</v>
      </c>
      <c r="H665" s="68">
        <v>18.261333333333329</v>
      </c>
      <c r="I665" s="68">
        <v>14.939999999999985</v>
      </c>
      <c r="J665" s="106">
        <v>5.779999999999994</v>
      </c>
      <c r="K665" s="105">
        <v>48.654999999999994</v>
      </c>
      <c r="L665" s="68">
        <v>1.5999999999999985</v>
      </c>
      <c r="M665" s="68">
        <v>11.100000000000014</v>
      </c>
      <c r="N665" s="68">
        <v>35.954999999999998</v>
      </c>
      <c r="O665" s="104"/>
    </row>
    <row r="666" spans="2:15" x14ac:dyDescent="0.25">
      <c r="B666" s="104" t="s">
        <v>914</v>
      </c>
      <c r="C666" s="105">
        <v>42.021538461538462</v>
      </c>
      <c r="D666" s="68">
        <v>35.028717948717947</v>
      </c>
      <c r="E666" s="68">
        <v>6.8871794871794876</v>
      </c>
      <c r="F666" s="106">
        <v>0.10564102564102565</v>
      </c>
      <c r="G666" s="105">
        <v>31.969230769230762</v>
      </c>
      <c r="H666" s="68">
        <v>9.6492307692307708</v>
      </c>
      <c r="I666" s="68">
        <v>4.9800000000000031</v>
      </c>
      <c r="J666" s="106">
        <v>17.340000000000007</v>
      </c>
      <c r="K666" s="105">
        <v>55.846153846153832</v>
      </c>
      <c r="L666" s="68">
        <v>4.8000000000000025</v>
      </c>
      <c r="M666" s="68">
        <v>18.025641025641026</v>
      </c>
      <c r="N666" s="68">
        <v>33.020512820512828</v>
      </c>
      <c r="O666" s="104"/>
    </row>
    <row r="667" spans="2:15" x14ac:dyDescent="0.25">
      <c r="B667" s="104" t="s">
        <v>1202</v>
      </c>
      <c r="C667" s="105">
        <v>25.455833333333334</v>
      </c>
      <c r="D667" s="68">
        <v>11.106666666666669</v>
      </c>
      <c r="E667" s="68">
        <v>8.4266666666666659</v>
      </c>
      <c r="F667" s="106">
        <v>5.9225000000000012</v>
      </c>
      <c r="G667" s="105">
        <v>72.473333333333343</v>
      </c>
      <c r="H667" s="68">
        <v>13.813333333333333</v>
      </c>
      <c r="I667" s="68">
        <v>6.6400000000000023</v>
      </c>
      <c r="J667" s="106">
        <v>52.019999999999989</v>
      </c>
      <c r="K667" s="105">
        <v>32.937499999999993</v>
      </c>
      <c r="L667" s="68">
        <v>4.799999999999998</v>
      </c>
      <c r="M667" s="68">
        <v>11.099999999999996</v>
      </c>
      <c r="N667" s="68">
        <v>17.037500000000001</v>
      </c>
      <c r="O667" s="104"/>
    </row>
    <row r="668" spans="2:15" x14ac:dyDescent="0.25">
      <c r="B668" s="104" t="s">
        <v>1209</v>
      </c>
      <c r="C668" s="105">
        <v>34.474615384615383</v>
      </c>
      <c r="D668" s="68">
        <v>11.533846153846158</v>
      </c>
      <c r="E668" s="68">
        <v>14.463076923076919</v>
      </c>
      <c r="F668" s="106">
        <v>8.4776923076923083</v>
      </c>
      <c r="G668" s="105">
        <v>80.504615384615377</v>
      </c>
      <c r="H668" s="68">
        <v>20.184615384615384</v>
      </c>
      <c r="I668" s="68">
        <v>8.3000000000000007</v>
      </c>
      <c r="J668" s="106">
        <v>52.019999999999982</v>
      </c>
      <c r="K668" s="105">
        <v>73.569230769230757</v>
      </c>
      <c r="L668" s="68">
        <v>11.199999999999996</v>
      </c>
      <c r="M668" s="68">
        <v>28.746153846153859</v>
      </c>
      <c r="N668" s="68">
        <v>33.623076923076916</v>
      </c>
      <c r="O668" s="104"/>
    </row>
    <row r="669" spans="2:15" x14ac:dyDescent="0.25">
      <c r="B669" s="104" t="s">
        <v>1239</v>
      </c>
      <c r="C669" s="105">
        <v>33.737142857142857</v>
      </c>
      <c r="D669" s="68">
        <v>12.240000000000002</v>
      </c>
      <c r="E669" s="68">
        <v>10.60857142857143</v>
      </c>
      <c r="F669" s="106">
        <v>10.88857142857143</v>
      </c>
      <c r="G669" s="105">
        <v>73.794285714285706</v>
      </c>
      <c r="H669" s="68">
        <v>20.114285714285714</v>
      </c>
      <c r="I669" s="68">
        <v>1.6600000000000001</v>
      </c>
      <c r="J669" s="106">
        <v>52.02000000000001</v>
      </c>
      <c r="K669" s="105">
        <v>62.585714285714289</v>
      </c>
      <c r="L669" s="68">
        <v>11.2</v>
      </c>
      <c r="M669" s="68">
        <v>11.099999999999998</v>
      </c>
      <c r="N669" s="68">
        <v>40.285714285714278</v>
      </c>
      <c r="O669" s="104"/>
    </row>
    <row r="670" spans="2:15" x14ac:dyDescent="0.25">
      <c r="B670" s="104" t="s">
        <v>1121</v>
      </c>
      <c r="C670" s="105">
        <v>30.063478260869562</v>
      </c>
      <c r="D670" s="68">
        <v>7.4504347826086974</v>
      </c>
      <c r="E670" s="68">
        <v>16.074782608695656</v>
      </c>
      <c r="F670" s="106">
        <v>6.5382608695652165</v>
      </c>
      <c r="G670" s="105">
        <v>68.420869565217401</v>
      </c>
      <c r="H670" s="68">
        <v>17.140869565217393</v>
      </c>
      <c r="I670" s="68">
        <v>16.600000000000001</v>
      </c>
      <c r="J670" s="106">
        <v>34.679999999999986</v>
      </c>
      <c r="K670" s="105">
        <v>75.439130434782584</v>
      </c>
      <c r="L670" s="68">
        <v>16</v>
      </c>
      <c r="M670" s="68">
        <v>16.7304347826087</v>
      </c>
      <c r="N670" s="68">
        <v>42.708695652173915</v>
      </c>
      <c r="O670" s="104"/>
    </row>
    <row r="671" spans="2:15" x14ac:dyDescent="0.25">
      <c r="B671" s="104" t="s">
        <v>820</v>
      </c>
      <c r="C671" s="105">
        <v>30.642857142857142</v>
      </c>
      <c r="D671" s="68">
        <v>10.88</v>
      </c>
      <c r="E671" s="68">
        <v>15.348571428571431</v>
      </c>
      <c r="F671" s="106">
        <v>4.4142857142857137</v>
      </c>
      <c r="G671" s="105">
        <v>77.042857142857159</v>
      </c>
      <c r="H671" s="68">
        <v>14.262857142857143</v>
      </c>
      <c r="I671" s="68">
        <v>4.9800000000000004</v>
      </c>
      <c r="J671" s="106">
        <v>57.8</v>
      </c>
      <c r="K671" s="105">
        <v>66.2</v>
      </c>
      <c r="L671" s="68">
        <v>12.799999999999999</v>
      </c>
      <c r="M671" s="68">
        <v>11.1</v>
      </c>
      <c r="N671" s="68">
        <v>42.300000000000004</v>
      </c>
      <c r="O671" s="104"/>
    </row>
    <row r="672" spans="2:15" x14ac:dyDescent="0.25">
      <c r="B672" s="104" t="s">
        <v>829</v>
      </c>
      <c r="C672" s="105">
        <v>46.35</v>
      </c>
      <c r="D672" s="68">
        <v>11.305</v>
      </c>
      <c r="E672" s="68">
        <v>18.564999999999998</v>
      </c>
      <c r="F672" s="106">
        <v>16.48</v>
      </c>
      <c r="G672" s="105">
        <v>85.04</v>
      </c>
      <c r="H672" s="68">
        <v>17.279999999999998</v>
      </c>
      <c r="I672" s="68">
        <v>9.9600000000000009</v>
      </c>
      <c r="J672" s="106">
        <v>57.8</v>
      </c>
      <c r="K672" s="105">
        <v>79.137499999999989</v>
      </c>
      <c r="L672" s="68">
        <v>8</v>
      </c>
      <c r="M672" s="68">
        <v>25.900000000000002</v>
      </c>
      <c r="N672" s="68">
        <v>45.237500000000004</v>
      </c>
      <c r="O672" s="104"/>
    </row>
    <row r="673" spans="2:15" x14ac:dyDescent="0.25">
      <c r="B673" s="104" t="s">
        <v>1117</v>
      </c>
      <c r="C673" s="105">
        <v>28.249230769230774</v>
      </c>
      <c r="D673" s="68">
        <v>12.083076923076925</v>
      </c>
      <c r="E673" s="68">
        <v>7.2923076923076939</v>
      </c>
      <c r="F673" s="106">
        <v>8.8738461538461557</v>
      </c>
      <c r="G673" s="105">
        <v>56.244615384615386</v>
      </c>
      <c r="H673" s="68">
        <v>9.9446153846153855</v>
      </c>
      <c r="I673" s="68">
        <v>11.620000000000001</v>
      </c>
      <c r="J673" s="106">
        <v>34.679999999999993</v>
      </c>
      <c r="K673" s="105">
        <v>64.084615384615375</v>
      </c>
      <c r="L673" s="68">
        <v>14.400000000000004</v>
      </c>
      <c r="M673" s="68">
        <v>12.80769230769231</v>
      </c>
      <c r="N673" s="68">
        <v>36.876923076923084</v>
      </c>
      <c r="O673" s="104"/>
    </row>
    <row r="674" spans="2:15" x14ac:dyDescent="0.25">
      <c r="B674" s="104" t="s">
        <v>1218</v>
      </c>
      <c r="C674" s="105">
        <v>29.677500000000002</v>
      </c>
      <c r="D674" s="68">
        <v>13.090000000000002</v>
      </c>
      <c r="E674" s="68">
        <v>10.664999999999999</v>
      </c>
      <c r="F674" s="106">
        <v>5.9225000000000012</v>
      </c>
      <c r="G674" s="105">
        <v>79.04000000000002</v>
      </c>
      <c r="H674" s="68">
        <v>18.720000000000002</v>
      </c>
      <c r="I674" s="68">
        <v>8.3000000000000007</v>
      </c>
      <c r="J674" s="106">
        <v>52.02</v>
      </c>
      <c r="K674" s="105">
        <v>52.487500000000011</v>
      </c>
      <c r="L674" s="68">
        <v>3.1999999999999997</v>
      </c>
      <c r="M674" s="68">
        <v>11.1</v>
      </c>
      <c r="N674" s="68">
        <v>38.1875</v>
      </c>
      <c r="O674" s="104"/>
    </row>
    <row r="675" spans="2:15" x14ac:dyDescent="0.25">
      <c r="B675" s="104" t="s">
        <v>893</v>
      </c>
      <c r="C675" s="105">
        <v>38.85</v>
      </c>
      <c r="D675" s="68">
        <v>33.320000000000007</v>
      </c>
      <c r="E675" s="68">
        <v>5.53</v>
      </c>
      <c r="F675" s="106">
        <v>0</v>
      </c>
      <c r="G675" s="105">
        <v>62.94</v>
      </c>
      <c r="H675" s="68">
        <v>1.7600000000000002</v>
      </c>
      <c r="I675" s="68">
        <v>14.940000000000003</v>
      </c>
      <c r="J675" s="106">
        <v>46.239999999999995</v>
      </c>
      <c r="K675" s="105">
        <v>66.974999999999994</v>
      </c>
      <c r="L675" s="68">
        <v>14.400000000000002</v>
      </c>
      <c r="M675" s="68">
        <v>18.5</v>
      </c>
      <c r="N675" s="68">
        <v>34.075000000000003</v>
      </c>
      <c r="O675" s="104"/>
    </row>
    <row r="676" spans="2:15" x14ac:dyDescent="0.25">
      <c r="B676" s="104" t="s">
        <v>717</v>
      </c>
      <c r="C676" s="105">
        <v>41.508571428571429</v>
      </c>
      <c r="D676" s="68">
        <v>21.08</v>
      </c>
      <c r="E676" s="68">
        <v>12.18857142857143</v>
      </c>
      <c r="F676" s="106">
        <v>8.24</v>
      </c>
      <c r="G676" s="105">
        <v>58.86</v>
      </c>
      <c r="H676" s="68">
        <v>19.200000000000003</v>
      </c>
      <c r="I676" s="68">
        <v>4.9800000000000004</v>
      </c>
      <c r="J676" s="106">
        <v>34.68</v>
      </c>
      <c r="K676" s="105">
        <v>64.857142857142861</v>
      </c>
      <c r="L676" s="68">
        <v>12.799999999999999</v>
      </c>
      <c r="M676" s="68">
        <v>11.1</v>
      </c>
      <c r="N676" s="68">
        <v>40.957142857142856</v>
      </c>
      <c r="O676" s="104"/>
    </row>
    <row r="677" spans="2:15" x14ac:dyDescent="0.25">
      <c r="B677" s="104" t="s">
        <v>1193</v>
      </c>
      <c r="C677" s="105">
        <v>32.677142857142861</v>
      </c>
      <c r="D677" s="68">
        <v>7.4799999999999986</v>
      </c>
      <c r="E677" s="68">
        <v>14.897142857142859</v>
      </c>
      <c r="F677" s="106">
        <v>10.3</v>
      </c>
      <c r="G677" s="105">
        <v>75.314285714285717</v>
      </c>
      <c r="H677" s="68">
        <v>14.994285714285713</v>
      </c>
      <c r="I677" s="68">
        <v>8.3000000000000007</v>
      </c>
      <c r="J677" s="106">
        <v>52.02</v>
      </c>
      <c r="K677" s="105">
        <v>72</v>
      </c>
      <c r="L677" s="68">
        <v>4.8</v>
      </c>
      <c r="M677" s="68">
        <v>29.599999999999998</v>
      </c>
      <c r="N677" s="68">
        <v>37.599999999999994</v>
      </c>
      <c r="O677" s="104"/>
    </row>
    <row r="678" spans="2:15" x14ac:dyDescent="0.25">
      <c r="B678" s="104" t="s">
        <v>875</v>
      </c>
      <c r="C678" s="105">
        <v>44.653333333333343</v>
      </c>
      <c r="D678" s="68">
        <v>34.51</v>
      </c>
      <c r="E678" s="68">
        <v>8.4266666666666676</v>
      </c>
      <c r="F678" s="106">
        <v>1.7166666666666668</v>
      </c>
      <c r="G678" s="105">
        <v>61.273333333333333</v>
      </c>
      <c r="H678" s="68">
        <v>1.8133333333333335</v>
      </c>
      <c r="I678" s="68">
        <v>1.66</v>
      </c>
      <c r="J678" s="106">
        <v>57.8</v>
      </c>
      <c r="K678" s="105">
        <v>46.94166666666667</v>
      </c>
      <c r="L678" s="68">
        <v>3.1999999999999997</v>
      </c>
      <c r="M678" s="68">
        <v>22.199999999999996</v>
      </c>
      <c r="N678" s="68">
        <v>21.541666666666664</v>
      </c>
      <c r="O678" s="104"/>
    </row>
    <row r="679" spans="2:15" x14ac:dyDescent="0.25">
      <c r="B679" s="104" t="s">
        <v>731</v>
      </c>
      <c r="C679" s="105">
        <v>45.898064516129033</v>
      </c>
      <c r="D679" s="68">
        <v>42.839999999999975</v>
      </c>
      <c r="E679" s="68">
        <v>3.0580645161290323</v>
      </c>
      <c r="F679" s="106">
        <v>0</v>
      </c>
      <c r="G679" s="105">
        <v>64.441290322580656</v>
      </c>
      <c r="H679" s="68">
        <v>11.561290322580646</v>
      </c>
      <c r="I679" s="68">
        <v>6.6400000000000041</v>
      </c>
      <c r="J679" s="106">
        <v>46.240000000000016</v>
      </c>
      <c r="K679" s="105">
        <v>59.493548387096759</v>
      </c>
      <c r="L679" s="68">
        <v>14.399999999999991</v>
      </c>
      <c r="M679" s="68">
        <v>22.200000000000003</v>
      </c>
      <c r="N679" s="68">
        <v>22.893548387096768</v>
      </c>
      <c r="O679" s="104"/>
    </row>
    <row r="680" spans="2:15" x14ac:dyDescent="0.25">
      <c r="B680" s="104" t="s">
        <v>745</v>
      </c>
      <c r="C680" s="105">
        <v>39.613333333333337</v>
      </c>
      <c r="D680" s="68">
        <v>26.97333333333334</v>
      </c>
      <c r="E680" s="68">
        <v>12.639999999999999</v>
      </c>
      <c r="F680" s="106">
        <v>0</v>
      </c>
      <c r="G680" s="105">
        <v>59.846666666666671</v>
      </c>
      <c r="H680" s="68">
        <v>11.946666666666669</v>
      </c>
      <c r="I680" s="68">
        <v>1.66</v>
      </c>
      <c r="J680" s="106">
        <v>46.239999999999995</v>
      </c>
      <c r="K680" s="105">
        <v>77.55</v>
      </c>
      <c r="L680" s="68">
        <v>14.4</v>
      </c>
      <c r="M680" s="68">
        <v>18.5</v>
      </c>
      <c r="N680" s="68">
        <v>44.650000000000006</v>
      </c>
      <c r="O680" s="104"/>
    </row>
    <row r="681" spans="2:15" x14ac:dyDescent="0.25">
      <c r="B681" s="104" t="s">
        <v>917</v>
      </c>
      <c r="C681" s="105">
        <v>41.130619469026534</v>
      </c>
      <c r="D681" s="68">
        <v>35.341946902654833</v>
      </c>
      <c r="E681" s="68">
        <v>5.7886725663716794</v>
      </c>
      <c r="F681" s="106">
        <v>0</v>
      </c>
      <c r="G681" s="105">
        <v>34.548495575221246</v>
      </c>
      <c r="H681" s="68">
        <v>10.568495575221236</v>
      </c>
      <c r="I681" s="68">
        <v>6.6399999999999864</v>
      </c>
      <c r="J681" s="106">
        <v>17.340000000000018</v>
      </c>
      <c r="K681" s="105">
        <v>54.757522123893814</v>
      </c>
      <c r="L681" s="68">
        <v>6.3999999999999861</v>
      </c>
      <c r="M681" s="68">
        <v>18.369026548672569</v>
      </c>
      <c r="N681" s="68">
        <v>29.988495575221243</v>
      </c>
      <c r="O681" s="104"/>
    </row>
    <row r="682" spans="2:15" x14ac:dyDescent="0.25">
      <c r="B682" s="104" t="s">
        <v>772</v>
      </c>
      <c r="C682" s="105">
        <v>48.74727272727273</v>
      </c>
      <c r="D682" s="68">
        <v>35.483636363636371</v>
      </c>
      <c r="E682" s="68">
        <v>11.203636363636365</v>
      </c>
      <c r="F682" s="106">
        <v>2.0600000000000009</v>
      </c>
      <c r="G682" s="105">
        <v>19.983636363636364</v>
      </c>
      <c r="H682" s="68">
        <v>7.5636363636363644</v>
      </c>
      <c r="I682" s="68">
        <v>6.6400000000000023</v>
      </c>
      <c r="J682" s="106">
        <v>5.780000000000002</v>
      </c>
      <c r="K682" s="105">
        <v>56.27272727272728</v>
      </c>
      <c r="L682" s="68">
        <v>8</v>
      </c>
      <c r="M682" s="68">
        <v>11.099999999999996</v>
      </c>
      <c r="N682" s="68">
        <v>37.172727272727272</v>
      </c>
      <c r="O682" s="104"/>
    </row>
    <row r="683" spans="2:15" x14ac:dyDescent="0.25">
      <c r="B683" s="104" t="s">
        <v>1222</v>
      </c>
      <c r="C683" s="105">
        <v>27.957931034482755</v>
      </c>
      <c r="D683" s="68">
        <v>10.66896551724138</v>
      </c>
      <c r="E683" s="68">
        <v>9.2620689655172406</v>
      </c>
      <c r="F683" s="106">
        <v>8.0268965517241373</v>
      </c>
      <c r="G683" s="105">
        <v>46.580000000000005</v>
      </c>
      <c r="H683" s="68">
        <v>10.24</v>
      </c>
      <c r="I683" s="68">
        <v>1.660000000000001</v>
      </c>
      <c r="J683" s="106">
        <v>34.68</v>
      </c>
      <c r="K683" s="105">
        <v>40.53448275862069</v>
      </c>
      <c r="L683" s="68">
        <v>4.8</v>
      </c>
      <c r="M683" s="68">
        <v>11.1</v>
      </c>
      <c r="N683" s="68">
        <v>24.634482758620688</v>
      </c>
      <c r="O683" s="104"/>
    </row>
    <row r="684" spans="2:15" x14ac:dyDescent="0.25">
      <c r="B684" s="104" t="s">
        <v>939</v>
      </c>
      <c r="C684" s="105">
        <v>44.495652173913051</v>
      </c>
      <c r="D684" s="68">
        <v>33.32</v>
      </c>
      <c r="E684" s="68">
        <v>9.2052173913043482</v>
      </c>
      <c r="F684" s="106">
        <v>1.9704347826086959</v>
      </c>
      <c r="G684" s="105">
        <v>32.72347826086957</v>
      </c>
      <c r="H684" s="68">
        <v>18.643478260869568</v>
      </c>
      <c r="I684" s="68">
        <v>8.3000000000000007</v>
      </c>
      <c r="J684" s="106">
        <v>5.780000000000002</v>
      </c>
      <c r="K684" s="105">
        <v>57.65217391304347</v>
      </c>
      <c r="L684" s="68">
        <v>11.199999999999996</v>
      </c>
      <c r="M684" s="68">
        <v>11.099999999999996</v>
      </c>
      <c r="N684" s="68">
        <v>35.352173913043472</v>
      </c>
      <c r="O684" s="104"/>
    </row>
    <row r="685" spans="2:15" x14ac:dyDescent="0.25">
      <c r="B685" s="104" t="s">
        <v>244</v>
      </c>
      <c r="C685" s="105">
        <v>24.59024390243902</v>
      </c>
      <c r="D685" s="68">
        <v>4.7600000000000016</v>
      </c>
      <c r="E685" s="68">
        <v>9.4799999999999986</v>
      </c>
      <c r="F685" s="106">
        <v>10.350243902439026</v>
      </c>
      <c r="G685" s="105">
        <v>48.778048780487815</v>
      </c>
      <c r="H685" s="68">
        <v>17.35804878048781</v>
      </c>
      <c r="I685" s="68">
        <v>8.3000000000000007</v>
      </c>
      <c r="J685" s="106">
        <v>23.120000000000008</v>
      </c>
      <c r="K685" s="105">
        <v>45.321951219512194</v>
      </c>
      <c r="L685" s="68">
        <v>6.4000000000000021</v>
      </c>
      <c r="M685" s="68">
        <v>10.378048780487799</v>
      </c>
      <c r="N685" s="68">
        <v>28.543902439024389</v>
      </c>
      <c r="O685" s="104"/>
    </row>
    <row r="686" spans="2:15" x14ac:dyDescent="0.25">
      <c r="B686" s="104" t="s">
        <v>1134</v>
      </c>
      <c r="C686" s="105">
        <v>26.735500000000002</v>
      </c>
      <c r="D686" s="68">
        <v>9.5200000000000049</v>
      </c>
      <c r="E686" s="68">
        <v>9.9539999999999988</v>
      </c>
      <c r="F686" s="106">
        <v>7.2614999999999963</v>
      </c>
      <c r="G686" s="105">
        <v>59.571999999999989</v>
      </c>
      <c r="H686" s="68">
        <v>9.9520000000000017</v>
      </c>
      <c r="I686" s="68">
        <v>14.939999999999989</v>
      </c>
      <c r="J686" s="106">
        <v>34.680000000000014</v>
      </c>
      <c r="K686" s="105">
        <v>49.179999999999986</v>
      </c>
      <c r="L686" s="68">
        <v>8</v>
      </c>
      <c r="M686" s="68">
        <v>11.100000000000005</v>
      </c>
      <c r="N686" s="68">
        <v>30.080000000000005</v>
      </c>
      <c r="O686" s="104"/>
    </row>
    <row r="687" spans="2:15" x14ac:dyDescent="0.25">
      <c r="B687" s="104" t="s">
        <v>1142</v>
      </c>
      <c r="C687" s="105">
        <v>31.460909090909094</v>
      </c>
      <c r="D687" s="68">
        <v>12.657272727272737</v>
      </c>
      <c r="E687" s="68">
        <v>10.844545454545452</v>
      </c>
      <c r="F687" s="106">
        <v>7.9590909090909117</v>
      </c>
      <c r="G687" s="105">
        <v>62.505454545454533</v>
      </c>
      <c r="H687" s="68">
        <v>14.545454545454545</v>
      </c>
      <c r="I687" s="68">
        <v>13.280000000000001</v>
      </c>
      <c r="J687" s="106">
        <v>34.680000000000021</v>
      </c>
      <c r="K687" s="105">
        <v>52.638636363636373</v>
      </c>
      <c r="L687" s="68">
        <v>9.6000000000000068</v>
      </c>
      <c r="M687" s="68">
        <v>11.100000000000009</v>
      </c>
      <c r="N687" s="68">
        <v>31.93863636363637</v>
      </c>
      <c r="O687" s="104"/>
    </row>
    <row r="688" spans="2:15" x14ac:dyDescent="0.25">
      <c r="B688" s="104" t="s">
        <v>832</v>
      </c>
      <c r="C688" s="105">
        <v>44.547500000000007</v>
      </c>
      <c r="D688" s="68">
        <v>25.882500000000011</v>
      </c>
      <c r="E688" s="68">
        <v>11.455</v>
      </c>
      <c r="F688" s="106">
        <v>7.21</v>
      </c>
      <c r="G688" s="105">
        <v>75.5</v>
      </c>
      <c r="H688" s="68">
        <v>12.719999999999999</v>
      </c>
      <c r="I688" s="68">
        <v>4.9799999999999995</v>
      </c>
      <c r="J688" s="106">
        <v>57.8</v>
      </c>
      <c r="K688" s="105">
        <v>65.493749999999991</v>
      </c>
      <c r="L688" s="68">
        <v>11.199999999999998</v>
      </c>
      <c r="M688" s="68">
        <v>17.574999999999999</v>
      </c>
      <c r="N688" s="68">
        <v>36.718750000000007</v>
      </c>
      <c r="O688" s="104"/>
    </row>
    <row r="689" spans="2:15" x14ac:dyDescent="0.25">
      <c r="B689" s="104" t="s">
        <v>587</v>
      </c>
      <c r="C689" s="105">
        <v>48.700740740740734</v>
      </c>
      <c r="D689" s="68">
        <v>44.955555555555549</v>
      </c>
      <c r="E689" s="68">
        <v>3.7451851851851856</v>
      </c>
      <c r="F689" s="106">
        <v>0</v>
      </c>
      <c r="G689" s="105">
        <v>57.101481481481493</v>
      </c>
      <c r="H689" s="68">
        <v>13.321481481481483</v>
      </c>
      <c r="I689" s="68">
        <v>3.3200000000000012</v>
      </c>
      <c r="J689" s="106">
        <v>40.45999999999998</v>
      </c>
      <c r="K689" s="105">
        <v>32.140740740740739</v>
      </c>
      <c r="L689" s="68">
        <v>9.5999999999999979</v>
      </c>
      <c r="M689" s="68">
        <v>11.922222222222221</v>
      </c>
      <c r="N689" s="68">
        <v>10.61851851851852</v>
      </c>
      <c r="O689" s="104"/>
    </row>
    <row r="690" spans="2:15" x14ac:dyDescent="0.25">
      <c r="B690" s="104" t="s">
        <v>955</v>
      </c>
      <c r="C690" s="105">
        <v>42.46962962962963</v>
      </c>
      <c r="D690" s="68">
        <v>27.149629629629626</v>
      </c>
      <c r="E690" s="68">
        <v>11.352592592592591</v>
      </c>
      <c r="F690" s="106">
        <v>3.9674074074074075</v>
      </c>
      <c r="G690" s="105">
        <v>21.14222222222222</v>
      </c>
      <c r="H690" s="68">
        <v>10.38222222222222</v>
      </c>
      <c r="I690" s="68">
        <v>4.9799999999999995</v>
      </c>
      <c r="J690" s="106">
        <v>5.780000000000002</v>
      </c>
      <c r="K690" s="105">
        <v>76.518518518518547</v>
      </c>
      <c r="L690" s="68">
        <v>12.800000000000004</v>
      </c>
      <c r="M690" s="68">
        <v>29.600000000000009</v>
      </c>
      <c r="N690" s="68">
        <v>34.11851851851852</v>
      </c>
      <c r="O690" s="104"/>
    </row>
    <row r="691" spans="2:15" x14ac:dyDescent="0.25">
      <c r="B691" s="104" t="s">
        <v>813</v>
      </c>
      <c r="C691" s="105">
        <v>35.248333333333328</v>
      </c>
      <c r="D691" s="68">
        <v>13.486666666666666</v>
      </c>
      <c r="E691" s="68">
        <v>13.693333333333335</v>
      </c>
      <c r="F691" s="106">
        <v>8.0683333333333334</v>
      </c>
      <c r="G691" s="105">
        <v>86.926666666666662</v>
      </c>
      <c r="H691" s="68">
        <v>14.186666666666666</v>
      </c>
      <c r="I691" s="68">
        <v>14.940000000000005</v>
      </c>
      <c r="J691" s="106">
        <v>57.8</v>
      </c>
      <c r="K691" s="105">
        <v>58.525000000000013</v>
      </c>
      <c r="L691" s="68">
        <v>1.5999999999999999</v>
      </c>
      <c r="M691" s="68">
        <v>11.099999999999998</v>
      </c>
      <c r="N691" s="68">
        <v>45.824999999999996</v>
      </c>
      <c r="O691" s="104"/>
    </row>
    <row r="692" spans="2:15" x14ac:dyDescent="0.25">
      <c r="B692" s="104" t="s">
        <v>435</v>
      </c>
      <c r="C692" s="105">
        <v>52.452093023255827</v>
      </c>
      <c r="D692" s="68">
        <v>40.958139534883706</v>
      </c>
      <c r="E692" s="68">
        <v>6.3199999999999985</v>
      </c>
      <c r="F692" s="106">
        <v>5.1739534883720886</v>
      </c>
      <c r="G692" s="105">
        <v>39.106976744186042</v>
      </c>
      <c r="H692" s="68">
        <v>9.3469767441860476</v>
      </c>
      <c r="I692" s="68">
        <v>6.6400000000000015</v>
      </c>
      <c r="J692" s="106">
        <v>23.120000000000005</v>
      </c>
      <c r="K692" s="105">
        <v>38.874418604651162</v>
      </c>
      <c r="L692" s="68">
        <v>12.800000000000002</v>
      </c>
      <c r="M692" s="68">
        <v>11.100000000000009</v>
      </c>
      <c r="N692" s="68">
        <v>14.974418604651158</v>
      </c>
      <c r="O692" s="104"/>
    </row>
    <row r="693" spans="2:15" x14ac:dyDescent="0.25">
      <c r="B693" s="104" t="s">
        <v>333</v>
      </c>
      <c r="C693" s="105">
        <v>54.062608695652187</v>
      </c>
      <c r="D693" s="68">
        <v>33.113043478260856</v>
      </c>
      <c r="E693" s="68">
        <v>7.6939130434782612</v>
      </c>
      <c r="F693" s="106">
        <v>13.255652173913042</v>
      </c>
      <c r="G693" s="105">
        <v>45.347826086956509</v>
      </c>
      <c r="H693" s="68">
        <v>3.227826086956521</v>
      </c>
      <c r="I693" s="68">
        <v>1.6600000000000006</v>
      </c>
      <c r="J693" s="106">
        <v>40.45999999999998</v>
      </c>
      <c r="K693" s="105">
        <v>43.313043478260866</v>
      </c>
      <c r="L693" s="68">
        <v>12.800000000000004</v>
      </c>
      <c r="M693" s="68">
        <v>11.099999999999996</v>
      </c>
      <c r="N693" s="68">
        <v>19.413043478260867</v>
      </c>
      <c r="O693" s="104"/>
    </row>
    <row r="694" spans="2:15" x14ac:dyDescent="0.25">
      <c r="B694" s="104" t="s">
        <v>1049</v>
      </c>
      <c r="C694" s="105">
        <v>37.82470588235293</v>
      </c>
      <c r="D694" s="68">
        <v>29.400000000000002</v>
      </c>
      <c r="E694" s="68">
        <v>6.9705882352941178</v>
      </c>
      <c r="F694" s="106">
        <v>1.4541176470588242</v>
      </c>
      <c r="G694" s="105">
        <v>26.649411764705899</v>
      </c>
      <c r="H694" s="68">
        <v>4.329411764705883</v>
      </c>
      <c r="I694" s="68">
        <v>4.9800000000000022</v>
      </c>
      <c r="J694" s="106">
        <v>17.340000000000003</v>
      </c>
      <c r="K694" s="105">
        <v>60.761764705882371</v>
      </c>
      <c r="L694" s="68">
        <v>6.400000000000003</v>
      </c>
      <c r="M694" s="68">
        <v>18.28235294117647</v>
      </c>
      <c r="N694" s="68">
        <v>36.079411764705888</v>
      </c>
      <c r="O694" s="104"/>
    </row>
    <row r="695" spans="2:15" x14ac:dyDescent="0.25">
      <c r="B695" s="104" t="s">
        <v>954</v>
      </c>
      <c r="C695" s="105">
        <v>24.591999999999999</v>
      </c>
      <c r="D695" s="68">
        <v>16.755200000000006</v>
      </c>
      <c r="E695" s="68">
        <v>7.8368000000000002</v>
      </c>
      <c r="F695" s="106">
        <v>0</v>
      </c>
      <c r="G695" s="105">
        <v>26.653600000000004</v>
      </c>
      <c r="H695" s="68">
        <v>14.233599999999999</v>
      </c>
      <c r="I695" s="68">
        <v>6.6400000000000023</v>
      </c>
      <c r="J695" s="106">
        <v>5.780000000000002</v>
      </c>
      <c r="K695" s="105">
        <v>65.544000000000011</v>
      </c>
      <c r="L695" s="68">
        <v>14.399999999999995</v>
      </c>
      <c r="M695" s="68">
        <v>11.099999999999996</v>
      </c>
      <c r="N695" s="68">
        <v>40.043999999999997</v>
      </c>
      <c r="O695" s="104"/>
    </row>
    <row r="696" spans="2:15" x14ac:dyDescent="0.25">
      <c r="B696" s="104" t="s">
        <v>1180</v>
      </c>
      <c r="C696" s="105">
        <v>43.266666666666673</v>
      </c>
      <c r="D696" s="68">
        <v>4.7600000000000007</v>
      </c>
      <c r="E696" s="68">
        <v>17.90666666666667</v>
      </c>
      <c r="F696" s="106">
        <v>20.6</v>
      </c>
      <c r="G696" s="105">
        <v>76.72</v>
      </c>
      <c r="H696" s="68">
        <v>23.040000000000003</v>
      </c>
      <c r="I696" s="68">
        <v>1.6600000000000004</v>
      </c>
      <c r="J696" s="106">
        <v>52.019999999999996</v>
      </c>
      <c r="K696" s="105">
        <v>69.3</v>
      </c>
      <c r="L696" s="68">
        <v>11.199999999999998</v>
      </c>
      <c r="M696" s="68">
        <v>11.1</v>
      </c>
      <c r="N696" s="68">
        <v>47</v>
      </c>
      <c r="O696" s="104"/>
    </row>
    <row r="697" spans="2:15" x14ac:dyDescent="0.25">
      <c r="B697" s="104" t="s">
        <v>1208</v>
      </c>
      <c r="C697" s="105">
        <v>29.291428571428575</v>
      </c>
      <c r="D697" s="68">
        <v>16.32</v>
      </c>
      <c r="E697" s="68">
        <v>7.6742857142857153</v>
      </c>
      <c r="F697" s="106">
        <v>5.2971428571428572</v>
      </c>
      <c r="G697" s="105">
        <v>72.345714285714294</v>
      </c>
      <c r="H697" s="68">
        <v>17.005714285714287</v>
      </c>
      <c r="I697" s="68">
        <v>3.3200000000000003</v>
      </c>
      <c r="J697" s="106">
        <v>52.02000000000001</v>
      </c>
      <c r="K697" s="105">
        <v>49.650000000000013</v>
      </c>
      <c r="L697" s="68">
        <v>8</v>
      </c>
      <c r="M697" s="68">
        <v>11.099999999999998</v>
      </c>
      <c r="N697" s="68">
        <v>30.550000000000008</v>
      </c>
      <c r="O697" s="104"/>
    </row>
    <row r="698" spans="2:15" x14ac:dyDescent="0.25">
      <c r="B698" s="104" t="s">
        <v>652</v>
      </c>
      <c r="C698" s="105">
        <v>31.77529411764705</v>
      </c>
      <c r="D698" s="68">
        <v>4.759999999999998</v>
      </c>
      <c r="E698" s="68">
        <v>8.79843137254902</v>
      </c>
      <c r="F698" s="106">
        <v>18.21686274509803</v>
      </c>
      <c r="G698" s="105">
        <v>36.880784313725506</v>
      </c>
      <c r="H698" s="68">
        <v>10.440784313725489</v>
      </c>
      <c r="I698" s="68">
        <v>3.319999999999999</v>
      </c>
      <c r="J698" s="106">
        <v>23.11999999999999</v>
      </c>
      <c r="K698" s="105">
        <v>68.79607843137255</v>
      </c>
      <c r="L698" s="68">
        <v>9.6000000000000085</v>
      </c>
      <c r="M698" s="68">
        <v>33.299999999999969</v>
      </c>
      <c r="N698" s="68">
        <v>25.896078431372551</v>
      </c>
      <c r="O698" s="104"/>
    </row>
    <row r="699" spans="2:15" x14ac:dyDescent="0.25">
      <c r="B699" s="104" t="s">
        <v>688</v>
      </c>
      <c r="C699" s="105">
        <v>33.448</v>
      </c>
      <c r="D699" s="68">
        <v>23.482666666666667</v>
      </c>
      <c r="E699" s="68">
        <v>9.690666666666667</v>
      </c>
      <c r="F699" s="106">
        <v>0.27466666666666673</v>
      </c>
      <c r="G699" s="105">
        <v>50.846666666666671</v>
      </c>
      <c r="H699" s="68">
        <v>14.506666666666668</v>
      </c>
      <c r="I699" s="68">
        <v>1.6600000000000004</v>
      </c>
      <c r="J699" s="106">
        <v>34.679999999999993</v>
      </c>
      <c r="K699" s="105">
        <v>52.379999999999995</v>
      </c>
      <c r="L699" s="68">
        <v>14.400000000000004</v>
      </c>
      <c r="M699" s="68">
        <v>11.346666666666664</v>
      </c>
      <c r="N699" s="68">
        <v>26.633333333333333</v>
      </c>
      <c r="O699" s="104"/>
    </row>
    <row r="700" spans="2:15" x14ac:dyDescent="0.25">
      <c r="B700" s="104" t="s">
        <v>784</v>
      </c>
      <c r="C700" s="105">
        <v>53.341304347826082</v>
      </c>
      <c r="D700" s="68">
        <v>43.667826086956509</v>
      </c>
      <c r="E700" s="68">
        <v>8.1060869565217377</v>
      </c>
      <c r="F700" s="106">
        <v>1.5673913043478269</v>
      </c>
      <c r="G700" s="105">
        <v>21.249565217391304</v>
      </c>
      <c r="H700" s="68">
        <v>5.5095652173913026</v>
      </c>
      <c r="I700" s="68">
        <v>9.9600000000000097</v>
      </c>
      <c r="J700" s="106">
        <v>5.7799999999999994</v>
      </c>
      <c r="K700" s="105">
        <v>48.080434782608698</v>
      </c>
      <c r="L700" s="68">
        <v>14.399999999999988</v>
      </c>
      <c r="M700" s="68">
        <v>11.10000000000001</v>
      </c>
      <c r="N700" s="68">
        <v>22.580434782608698</v>
      </c>
      <c r="O700" s="104"/>
    </row>
    <row r="701" spans="2:15" x14ac:dyDescent="0.25">
      <c r="B701" s="104" t="s">
        <v>543</v>
      </c>
      <c r="C701" s="105">
        <v>56.376666666666679</v>
      </c>
      <c r="D701" s="68">
        <v>40.936</v>
      </c>
      <c r="E701" s="68">
        <v>10.427999999999999</v>
      </c>
      <c r="F701" s="106">
        <v>5.012666666666667</v>
      </c>
      <c r="G701" s="105">
        <v>35.469333333333346</v>
      </c>
      <c r="H701" s="68">
        <v>2.3893333333333331</v>
      </c>
      <c r="I701" s="68">
        <v>9.9600000000000009</v>
      </c>
      <c r="J701" s="106">
        <v>23.120000000000008</v>
      </c>
      <c r="K701" s="105">
        <v>53.95333333333334</v>
      </c>
      <c r="L701" s="68">
        <v>11.199999999999994</v>
      </c>
      <c r="M701" s="68">
        <v>20.349999999999984</v>
      </c>
      <c r="N701" s="68">
        <v>22.403333333333336</v>
      </c>
      <c r="O701" s="104"/>
    </row>
    <row r="702" spans="2:15" x14ac:dyDescent="0.25">
      <c r="B702" s="104" t="s">
        <v>1248</v>
      </c>
      <c r="C702" s="105">
        <v>27.098750000000003</v>
      </c>
      <c r="D702" s="68">
        <v>13.387499999999998</v>
      </c>
      <c r="E702" s="68">
        <v>8.69</v>
      </c>
      <c r="F702" s="106">
        <v>5.0212500000000002</v>
      </c>
      <c r="G702" s="105">
        <v>48.70000000000001</v>
      </c>
      <c r="H702" s="68">
        <v>2.4000000000000004</v>
      </c>
      <c r="I702" s="68">
        <v>11.62</v>
      </c>
      <c r="J702" s="106">
        <v>34.679999999999993</v>
      </c>
      <c r="K702" s="105">
        <v>55.88750000000001</v>
      </c>
      <c r="L702" s="68">
        <v>16</v>
      </c>
      <c r="M702" s="68">
        <v>11.099999999999998</v>
      </c>
      <c r="N702" s="68">
        <v>28.787500000000001</v>
      </c>
      <c r="O702" s="104"/>
    </row>
    <row r="703" spans="2:15" x14ac:dyDescent="0.25">
      <c r="B703" s="104" t="s">
        <v>1257</v>
      </c>
      <c r="C703" s="105">
        <v>29.496938775510213</v>
      </c>
      <c r="D703" s="68">
        <v>21.565714285714272</v>
      </c>
      <c r="E703" s="68">
        <v>5.5138775510204079</v>
      </c>
      <c r="F703" s="106">
        <v>2.4173469387755087</v>
      </c>
      <c r="G703" s="105">
        <v>52.817551020408189</v>
      </c>
      <c r="H703" s="68">
        <v>6.517551020408165</v>
      </c>
      <c r="I703" s="68">
        <v>11.620000000000022</v>
      </c>
      <c r="J703" s="106">
        <v>34.680000000000057</v>
      </c>
      <c r="K703" s="105">
        <v>44.612244897959194</v>
      </c>
      <c r="L703" s="68">
        <v>3.199999999999994</v>
      </c>
      <c r="M703" s="68">
        <v>12.157142857142874</v>
      </c>
      <c r="N703" s="68">
        <v>29.255102040816329</v>
      </c>
      <c r="O703" s="104"/>
    </row>
    <row r="704" spans="2:15" x14ac:dyDescent="0.25">
      <c r="B704" s="104" t="s">
        <v>748</v>
      </c>
      <c r="C704" s="105">
        <v>33.231428571428566</v>
      </c>
      <c r="D704" s="68">
        <v>25.669999999999995</v>
      </c>
      <c r="E704" s="68">
        <v>7.5614285714285732</v>
      </c>
      <c r="F704" s="106">
        <v>0</v>
      </c>
      <c r="G704" s="105">
        <v>31.00571428571428</v>
      </c>
      <c r="H704" s="68">
        <v>8.6857142857142868</v>
      </c>
      <c r="I704" s="68">
        <v>4.9799999999999995</v>
      </c>
      <c r="J704" s="106">
        <v>17.339999999999996</v>
      </c>
      <c r="K704" s="105">
        <v>62.957142857142856</v>
      </c>
      <c r="L704" s="68">
        <v>4.7999999999999989</v>
      </c>
      <c r="M704" s="68">
        <v>22.06785714285714</v>
      </c>
      <c r="N704" s="68">
        <v>36.089285714285715</v>
      </c>
      <c r="O704" s="104"/>
    </row>
    <row r="705" spans="2:15" x14ac:dyDescent="0.25">
      <c r="B705" s="104" t="s">
        <v>961</v>
      </c>
      <c r="C705" s="105">
        <v>31.563333333333336</v>
      </c>
      <c r="D705" s="68">
        <v>17.453333333333337</v>
      </c>
      <c r="E705" s="68">
        <v>11.191666666666668</v>
      </c>
      <c r="F705" s="106">
        <v>2.9183333333333334</v>
      </c>
      <c r="G705" s="105">
        <v>31.473333333333329</v>
      </c>
      <c r="H705" s="68">
        <v>15.733333333333329</v>
      </c>
      <c r="I705" s="68">
        <v>9.9599999999999973</v>
      </c>
      <c r="J705" s="106">
        <v>5.780000000000002</v>
      </c>
      <c r="K705" s="105">
        <v>78.387500000000017</v>
      </c>
      <c r="L705" s="68">
        <v>16</v>
      </c>
      <c r="M705" s="68">
        <v>22.045833333333324</v>
      </c>
      <c r="N705" s="68">
        <v>40.341666666666661</v>
      </c>
      <c r="O705" s="104"/>
    </row>
    <row r="706" spans="2:15" x14ac:dyDescent="0.25">
      <c r="B706" s="104" t="s">
        <v>1108</v>
      </c>
      <c r="C706" s="105">
        <v>26.223076923076924</v>
      </c>
      <c r="D706" s="68">
        <v>9.8861538461538476</v>
      </c>
      <c r="E706" s="68">
        <v>11.424615384615382</v>
      </c>
      <c r="F706" s="106">
        <v>4.9123076923076932</v>
      </c>
      <c r="G706" s="105">
        <v>49.899999999999991</v>
      </c>
      <c r="H706" s="68">
        <v>10.24</v>
      </c>
      <c r="I706" s="68">
        <v>4.9799999999999995</v>
      </c>
      <c r="J706" s="106">
        <v>34.679999999999993</v>
      </c>
      <c r="K706" s="105">
        <v>51.692307692307701</v>
      </c>
      <c r="L706" s="68">
        <v>4.7999999999999989</v>
      </c>
      <c r="M706" s="68">
        <v>11.099999999999998</v>
      </c>
      <c r="N706" s="68">
        <v>35.792307692307695</v>
      </c>
      <c r="O706" s="104"/>
    </row>
    <row r="707" spans="2:15" x14ac:dyDescent="0.25">
      <c r="B707" s="104" t="s">
        <v>663</v>
      </c>
      <c r="C707" s="105">
        <v>41.699459459459476</v>
      </c>
      <c r="D707" s="68">
        <v>32.162162162162154</v>
      </c>
      <c r="E707" s="68">
        <v>4.5264864864864869</v>
      </c>
      <c r="F707" s="106">
        <v>5.0108108108108071</v>
      </c>
      <c r="G707" s="105">
        <v>44.356216216216232</v>
      </c>
      <c r="H707" s="68">
        <v>6.296216216216215</v>
      </c>
      <c r="I707" s="68">
        <v>14.939999999999991</v>
      </c>
      <c r="J707" s="106">
        <v>23.120000000000008</v>
      </c>
      <c r="K707" s="105">
        <v>72.318918918918897</v>
      </c>
      <c r="L707" s="68">
        <v>11.199999999999994</v>
      </c>
      <c r="M707" s="68">
        <v>33.299999999999976</v>
      </c>
      <c r="N707" s="68">
        <v>27.818918918918939</v>
      </c>
      <c r="O707" s="104"/>
    </row>
    <row r="708" spans="2:15" x14ac:dyDescent="0.25">
      <c r="B708" s="104" t="s">
        <v>882</v>
      </c>
      <c r="C708" s="105">
        <v>25.220000000000002</v>
      </c>
      <c r="D708" s="68">
        <v>12.495000000000001</v>
      </c>
      <c r="E708" s="68">
        <v>10.664999999999999</v>
      </c>
      <c r="F708" s="106">
        <v>2.06</v>
      </c>
      <c r="G708" s="105">
        <v>71.459999999999994</v>
      </c>
      <c r="H708" s="68">
        <v>12</v>
      </c>
      <c r="I708" s="68">
        <v>1.66</v>
      </c>
      <c r="J708" s="106">
        <v>57.8</v>
      </c>
      <c r="K708" s="105">
        <v>56.274999999999999</v>
      </c>
      <c r="L708" s="68">
        <v>6.3999999999999995</v>
      </c>
      <c r="M708" s="68">
        <v>11.1</v>
      </c>
      <c r="N708" s="68">
        <v>38.774999999999999</v>
      </c>
      <c r="O708" s="104"/>
    </row>
    <row r="709" spans="2:15" x14ac:dyDescent="0.25">
      <c r="B709" s="104" t="s">
        <v>799</v>
      </c>
      <c r="C709" s="105">
        <v>38.659999999999997</v>
      </c>
      <c r="D709" s="68">
        <v>25.704000000000004</v>
      </c>
      <c r="E709" s="68">
        <v>12.956000000000001</v>
      </c>
      <c r="F709" s="106">
        <v>0</v>
      </c>
      <c r="G709" s="105">
        <v>91.436000000000007</v>
      </c>
      <c r="H709" s="68">
        <v>22.016000000000002</v>
      </c>
      <c r="I709" s="68">
        <v>11.620000000000003</v>
      </c>
      <c r="J709" s="106">
        <v>57.8</v>
      </c>
      <c r="K709" s="105">
        <v>61.120000000000005</v>
      </c>
      <c r="L709" s="68">
        <v>9.5999999999999979</v>
      </c>
      <c r="M709" s="68">
        <v>11.099999999999998</v>
      </c>
      <c r="N709" s="68">
        <v>40.42</v>
      </c>
      <c r="O709" s="104"/>
    </row>
    <row r="710" spans="2:15" x14ac:dyDescent="0.25">
      <c r="B710" s="104" t="s">
        <v>839</v>
      </c>
      <c r="C710" s="105">
        <v>36.607272727272722</v>
      </c>
      <c r="D710" s="68">
        <v>12.332727272727274</v>
      </c>
      <c r="E710" s="68">
        <v>16.877272727272736</v>
      </c>
      <c r="F710" s="106">
        <v>7.3972727272727248</v>
      </c>
      <c r="G710" s="105">
        <v>89.552727272727282</v>
      </c>
      <c r="H710" s="68">
        <v>18.47272727272728</v>
      </c>
      <c r="I710" s="68">
        <v>13.280000000000001</v>
      </c>
      <c r="J710" s="106">
        <v>57.8</v>
      </c>
      <c r="K710" s="105">
        <v>63.604545454545466</v>
      </c>
      <c r="L710" s="68">
        <v>1.6</v>
      </c>
      <c r="M710" s="68">
        <v>21.947727272727288</v>
      </c>
      <c r="N710" s="68">
        <v>40.05681818181818</v>
      </c>
      <c r="O710" s="104"/>
    </row>
    <row r="711" spans="2:15" x14ac:dyDescent="0.25">
      <c r="B711" s="104" t="s">
        <v>565</v>
      </c>
      <c r="C711" s="105">
        <v>57.554999999999986</v>
      </c>
      <c r="D711" s="68">
        <v>46.648000000000003</v>
      </c>
      <c r="E711" s="68">
        <v>6.4780000000000006</v>
      </c>
      <c r="F711" s="106">
        <v>4.4290000000000003</v>
      </c>
      <c r="G711" s="105">
        <v>38</v>
      </c>
      <c r="H711" s="68">
        <v>0</v>
      </c>
      <c r="I711" s="68">
        <v>3.3200000000000007</v>
      </c>
      <c r="J711" s="106">
        <v>34.679999999999993</v>
      </c>
      <c r="K711" s="105">
        <v>41.95000000000001</v>
      </c>
      <c r="L711" s="68">
        <v>14.4</v>
      </c>
      <c r="M711" s="68">
        <v>11.099999999999998</v>
      </c>
      <c r="N711" s="68">
        <v>16.45</v>
      </c>
      <c r="O711" s="104"/>
    </row>
    <row r="712" spans="2:15" x14ac:dyDescent="0.25">
      <c r="B712" s="104" t="s">
        <v>1203</v>
      </c>
      <c r="C712" s="105">
        <v>29.633846153846154</v>
      </c>
      <c r="D712" s="68">
        <v>8.0553846153846163</v>
      </c>
      <c r="E712" s="68">
        <v>15.556923076923077</v>
      </c>
      <c r="F712" s="106">
        <v>6.0215384615384622</v>
      </c>
      <c r="G712" s="105">
        <v>72.85230769230769</v>
      </c>
      <c r="H712" s="68">
        <v>15.852307692307694</v>
      </c>
      <c r="I712" s="68">
        <v>4.9799999999999995</v>
      </c>
      <c r="J712" s="106">
        <v>52.02000000000001</v>
      </c>
      <c r="K712" s="105">
        <v>63.361538461538466</v>
      </c>
      <c r="L712" s="68">
        <v>9.5999999999999979</v>
      </c>
      <c r="M712" s="68">
        <v>11.099999999999998</v>
      </c>
      <c r="N712" s="68">
        <v>42.66153846153847</v>
      </c>
      <c r="O712" s="104"/>
    </row>
    <row r="713" spans="2:15" x14ac:dyDescent="0.25">
      <c r="B713" s="104" t="s">
        <v>884</v>
      </c>
      <c r="C713" s="105">
        <v>33.914285714285718</v>
      </c>
      <c r="D713" s="68">
        <v>9.5200000000000014</v>
      </c>
      <c r="E713" s="68">
        <v>18.508571428571429</v>
      </c>
      <c r="F713" s="106">
        <v>5.8857142857142861</v>
      </c>
      <c r="G713" s="105">
        <v>88.971428571428575</v>
      </c>
      <c r="H713" s="68">
        <v>21.21142857142857</v>
      </c>
      <c r="I713" s="68">
        <v>9.9600000000000009</v>
      </c>
      <c r="J713" s="106">
        <v>57.8</v>
      </c>
      <c r="K713" s="105">
        <v>63.128571428571441</v>
      </c>
      <c r="L713" s="68">
        <v>3.1999999999999997</v>
      </c>
      <c r="M713" s="68">
        <v>14.27142857142857</v>
      </c>
      <c r="N713" s="68">
        <v>45.657142857142858</v>
      </c>
      <c r="O713" s="104"/>
    </row>
    <row r="714" spans="2:15" x14ac:dyDescent="0.25">
      <c r="B714" s="104" t="s">
        <v>1099</v>
      </c>
      <c r="C714" s="105">
        <v>26.694444444444457</v>
      </c>
      <c r="D714" s="68">
        <v>11.106666666666667</v>
      </c>
      <c r="E714" s="68">
        <v>10.094444444444445</v>
      </c>
      <c r="F714" s="106">
        <v>5.4933333333333323</v>
      </c>
      <c r="G714" s="105">
        <v>85.12444444444445</v>
      </c>
      <c r="H714" s="68">
        <v>14.044444444444446</v>
      </c>
      <c r="I714" s="68">
        <v>13.280000000000008</v>
      </c>
      <c r="J714" s="106">
        <v>57.8</v>
      </c>
      <c r="K714" s="105">
        <v>55.152777777777764</v>
      </c>
      <c r="L714" s="68">
        <v>8</v>
      </c>
      <c r="M714" s="68">
        <v>11.511111111111115</v>
      </c>
      <c r="N714" s="68">
        <v>35.641666666666673</v>
      </c>
      <c r="O714" s="104"/>
    </row>
    <row r="715" spans="2:15" x14ac:dyDescent="0.25">
      <c r="B715" s="104" t="s">
        <v>639</v>
      </c>
      <c r="C715" s="105">
        <v>51.117500000000007</v>
      </c>
      <c r="D715" s="68">
        <v>23.8</v>
      </c>
      <c r="E715" s="68">
        <v>12.64</v>
      </c>
      <c r="F715" s="106">
        <v>14.677499999999998</v>
      </c>
      <c r="G715" s="105">
        <v>60.44</v>
      </c>
      <c r="H715" s="68">
        <v>10.88</v>
      </c>
      <c r="I715" s="68">
        <v>3.32</v>
      </c>
      <c r="J715" s="106">
        <v>46.239999999999995</v>
      </c>
      <c r="K715" s="105">
        <v>57.225000000000001</v>
      </c>
      <c r="L715" s="68">
        <v>14.400000000000002</v>
      </c>
      <c r="M715" s="68">
        <v>11.1</v>
      </c>
      <c r="N715" s="68">
        <v>31.725000000000001</v>
      </c>
      <c r="O715" s="104"/>
    </row>
    <row r="716" spans="2:15" x14ac:dyDescent="0.25">
      <c r="B716" s="104" t="s">
        <v>1033</v>
      </c>
      <c r="C716" s="105">
        <v>42.74666666666667</v>
      </c>
      <c r="D716" s="68">
        <v>24.59333333333333</v>
      </c>
      <c r="E716" s="68">
        <v>5.7933333333333339</v>
      </c>
      <c r="F716" s="106">
        <v>12.360000000000001</v>
      </c>
      <c r="G716" s="105">
        <v>29.880000000000006</v>
      </c>
      <c r="H716" s="68">
        <v>10.88</v>
      </c>
      <c r="I716" s="68">
        <v>1.66</v>
      </c>
      <c r="J716" s="106">
        <v>17.34</v>
      </c>
      <c r="K716" s="105">
        <v>43.733333333333327</v>
      </c>
      <c r="L716" s="68">
        <v>8</v>
      </c>
      <c r="M716" s="68">
        <v>18.5</v>
      </c>
      <c r="N716" s="68">
        <v>17.233333333333334</v>
      </c>
      <c r="O716" s="104"/>
    </row>
    <row r="717" spans="2:15" x14ac:dyDescent="0.25">
      <c r="B717" s="104" t="s">
        <v>665</v>
      </c>
      <c r="C717" s="105">
        <v>37.741621621621633</v>
      </c>
      <c r="D717" s="68">
        <v>29.975135135135137</v>
      </c>
      <c r="E717" s="68">
        <v>3.7578378378378381</v>
      </c>
      <c r="F717" s="106">
        <v>4.0086486486486459</v>
      </c>
      <c r="G717" s="105">
        <v>34.950270270270273</v>
      </c>
      <c r="H717" s="68">
        <v>8.5102702702702704</v>
      </c>
      <c r="I717" s="68">
        <v>3.3200000000000021</v>
      </c>
      <c r="J717" s="106">
        <v>23.120000000000008</v>
      </c>
      <c r="K717" s="105">
        <v>54.737837837837816</v>
      </c>
      <c r="L717" s="68">
        <v>12.800000000000006</v>
      </c>
      <c r="M717" s="68">
        <v>33.299999999999976</v>
      </c>
      <c r="N717" s="68">
        <v>8.6378378378378287</v>
      </c>
      <c r="O717" s="104"/>
    </row>
    <row r="718" spans="2:15" x14ac:dyDescent="0.25">
      <c r="B718" s="104" t="s">
        <v>1188</v>
      </c>
      <c r="C718" s="105">
        <v>37.345882352941175</v>
      </c>
      <c r="D718" s="68">
        <v>4.7600000000000007</v>
      </c>
      <c r="E718" s="68">
        <v>13.197647058823531</v>
      </c>
      <c r="F718" s="106">
        <v>19.388235294117649</v>
      </c>
      <c r="G718" s="105">
        <v>75.802352941176451</v>
      </c>
      <c r="H718" s="68">
        <v>14.68235294117647</v>
      </c>
      <c r="I718" s="68">
        <v>3.3200000000000007</v>
      </c>
      <c r="J718" s="106">
        <v>57.8</v>
      </c>
      <c r="K718" s="105">
        <v>60.335294117647059</v>
      </c>
      <c r="L718" s="68">
        <v>14.400000000000004</v>
      </c>
      <c r="M718" s="68">
        <v>11.099999999999998</v>
      </c>
      <c r="N718" s="68">
        <v>34.835294117647067</v>
      </c>
      <c r="O718" s="104"/>
    </row>
    <row r="719" spans="2:15" x14ac:dyDescent="0.25">
      <c r="B719" s="104" t="s">
        <v>667</v>
      </c>
      <c r="C719" s="105">
        <v>31.634626865671656</v>
      </c>
      <c r="D719" s="68">
        <v>12.93014925373134</v>
      </c>
      <c r="E719" s="68">
        <v>10.894925373134329</v>
      </c>
      <c r="F719" s="106">
        <v>7.8095522388059715</v>
      </c>
      <c r="G719" s="105">
        <v>49.983283582089562</v>
      </c>
      <c r="H719" s="68">
        <v>13.583283582089557</v>
      </c>
      <c r="I719" s="68">
        <v>13.279999999999985</v>
      </c>
      <c r="J719" s="106">
        <v>23.119999999999973</v>
      </c>
      <c r="K719" s="105">
        <v>55.725373134328365</v>
      </c>
      <c r="L719" s="68">
        <v>6.3999999999999924</v>
      </c>
      <c r="M719" s="68">
        <v>26.176119402985091</v>
      </c>
      <c r="N719" s="68">
        <v>23.149253731343283</v>
      </c>
      <c r="O719" s="104"/>
    </row>
    <row r="720" spans="2:15" x14ac:dyDescent="0.25">
      <c r="B720" s="104" t="s">
        <v>1056</v>
      </c>
      <c r="C720" s="105">
        <v>49.299130434782612</v>
      </c>
      <c r="D720" s="68">
        <v>37.252173913043485</v>
      </c>
      <c r="E720" s="68">
        <v>8.1060869565217377</v>
      </c>
      <c r="F720" s="106">
        <v>3.9408695652173917</v>
      </c>
      <c r="G720" s="105">
        <v>52.861739130434778</v>
      </c>
      <c r="H720" s="68">
        <v>18.921739130434784</v>
      </c>
      <c r="I720" s="68">
        <v>16.600000000000001</v>
      </c>
      <c r="J720" s="106">
        <v>17.339999999999993</v>
      </c>
      <c r="K720" s="105">
        <v>66.847826086956516</v>
      </c>
      <c r="L720" s="68">
        <v>11.199999999999996</v>
      </c>
      <c r="M720" s="68">
        <v>18.660869565217389</v>
      </c>
      <c r="N720" s="68">
        <v>36.986956521739124</v>
      </c>
      <c r="O720" s="104"/>
    </row>
    <row r="721" spans="2:15" x14ac:dyDescent="0.25">
      <c r="B721" s="104" t="s">
        <v>612</v>
      </c>
      <c r="C721" s="105">
        <v>45.328799999999994</v>
      </c>
      <c r="D721" s="68">
        <v>30.654399999999992</v>
      </c>
      <c r="E721" s="68">
        <v>4.0448000000000004</v>
      </c>
      <c r="F721" s="106">
        <v>10.629600000000002</v>
      </c>
      <c r="G721" s="105">
        <v>64.100799999999992</v>
      </c>
      <c r="H721" s="68">
        <v>14.540799999999999</v>
      </c>
      <c r="I721" s="68">
        <v>3.3200000000000012</v>
      </c>
      <c r="J721" s="106">
        <v>46.240000000000016</v>
      </c>
      <c r="K721" s="105">
        <v>50.503999999999998</v>
      </c>
      <c r="L721" s="68">
        <v>14.399999999999995</v>
      </c>
      <c r="M721" s="68">
        <v>11.099999999999996</v>
      </c>
      <c r="N721" s="68">
        <v>25.004000000000001</v>
      </c>
      <c r="O721" s="104"/>
    </row>
    <row r="722" spans="2:15" x14ac:dyDescent="0.25">
      <c r="B722" s="104" t="s">
        <v>544</v>
      </c>
      <c r="C722" s="105">
        <v>53.967450980392165</v>
      </c>
      <c r="D722" s="68">
        <v>36.68</v>
      </c>
      <c r="E722" s="68">
        <v>11.83450980392157</v>
      </c>
      <c r="F722" s="106">
        <v>5.4529411764705866</v>
      </c>
      <c r="G722" s="105">
        <v>52.039607843137283</v>
      </c>
      <c r="H722" s="68">
        <v>13.979607843137254</v>
      </c>
      <c r="I722" s="68">
        <v>14.939999999999987</v>
      </c>
      <c r="J722" s="106">
        <v>23.11999999999999</v>
      </c>
      <c r="K722" s="105">
        <v>54.027450980392125</v>
      </c>
      <c r="L722" s="68">
        <v>8</v>
      </c>
      <c r="M722" s="68">
        <v>11.10000000000001</v>
      </c>
      <c r="N722" s="68">
        <v>34.927450980392159</v>
      </c>
      <c r="O722" s="104"/>
    </row>
    <row r="723" spans="2:15" x14ac:dyDescent="0.25">
      <c r="B723" s="104" t="s">
        <v>575</v>
      </c>
      <c r="C723" s="105">
        <v>56.58857142857142</v>
      </c>
      <c r="D723" s="68">
        <v>47.6</v>
      </c>
      <c r="E723" s="68">
        <v>7.2228571428571442</v>
      </c>
      <c r="F723" s="106">
        <v>1.7657142857142858</v>
      </c>
      <c r="G723" s="105">
        <v>36.340000000000018</v>
      </c>
      <c r="H723" s="68">
        <v>0</v>
      </c>
      <c r="I723" s="68">
        <v>1.6600000000000001</v>
      </c>
      <c r="J723" s="106">
        <v>34.679999999999993</v>
      </c>
      <c r="K723" s="105">
        <v>33.557142857142857</v>
      </c>
      <c r="L723" s="68">
        <v>14.400000000000004</v>
      </c>
      <c r="M723" s="68">
        <v>11.099999999999998</v>
      </c>
      <c r="N723" s="68">
        <v>8.0571428571428587</v>
      </c>
      <c r="O723" s="104"/>
    </row>
    <row r="724" spans="2:15" x14ac:dyDescent="0.25">
      <c r="B724" s="104" t="s">
        <v>782</v>
      </c>
      <c r="C724" s="105">
        <v>51.534285714285694</v>
      </c>
      <c r="D724" s="68">
        <v>42.839999999999982</v>
      </c>
      <c r="E724" s="68">
        <v>7.2228571428571424</v>
      </c>
      <c r="F724" s="106">
        <v>1.4714285714285718</v>
      </c>
      <c r="G724" s="105">
        <v>18.374857142857142</v>
      </c>
      <c r="H724" s="68">
        <v>10.934857142857144</v>
      </c>
      <c r="I724" s="68">
        <v>1.660000000000001</v>
      </c>
      <c r="J724" s="106">
        <v>5.780000000000002</v>
      </c>
      <c r="K724" s="105">
        <v>48.72</v>
      </c>
      <c r="L724" s="68">
        <v>16</v>
      </c>
      <c r="M724" s="68">
        <v>11.100000000000003</v>
      </c>
      <c r="N724" s="68">
        <v>21.619999999999997</v>
      </c>
      <c r="O724" s="104"/>
    </row>
    <row r="725" spans="2:15" x14ac:dyDescent="0.25">
      <c r="B725" s="104" t="s">
        <v>385</v>
      </c>
      <c r="C725" s="105">
        <v>54.735312499999992</v>
      </c>
      <c r="D725" s="68">
        <v>44.40187499999999</v>
      </c>
      <c r="E725" s="68">
        <v>2.9624999999999999</v>
      </c>
      <c r="F725" s="106">
        <v>7.370937500000001</v>
      </c>
      <c r="G725" s="105">
        <v>31.719999999999995</v>
      </c>
      <c r="H725" s="68">
        <v>3.6199999999999997</v>
      </c>
      <c r="I725" s="68">
        <v>4.9800000000000066</v>
      </c>
      <c r="J725" s="106">
        <v>23.119999999999976</v>
      </c>
      <c r="K725" s="105">
        <v>25.765624999999996</v>
      </c>
      <c r="L725" s="68">
        <v>6.3999999999999932</v>
      </c>
      <c r="M725" s="68">
        <v>7.6890624999999915</v>
      </c>
      <c r="N725" s="68">
        <v>11.676562499999996</v>
      </c>
      <c r="O725" s="104"/>
    </row>
    <row r="726" spans="2:15" x14ac:dyDescent="0.25">
      <c r="B726" s="104" t="s">
        <v>958</v>
      </c>
      <c r="C726" s="105">
        <v>24.177777777777777</v>
      </c>
      <c r="D726" s="68">
        <v>12.164444444444444</v>
      </c>
      <c r="E726" s="68">
        <v>10.182222222222224</v>
      </c>
      <c r="F726" s="106">
        <v>1.8311111111111114</v>
      </c>
      <c r="G726" s="105">
        <v>71.26444444444445</v>
      </c>
      <c r="H726" s="68">
        <v>11.804444444444446</v>
      </c>
      <c r="I726" s="68">
        <v>1.66</v>
      </c>
      <c r="J726" s="106">
        <v>57.8</v>
      </c>
      <c r="K726" s="105">
        <v>61.588888888888881</v>
      </c>
      <c r="L726" s="68">
        <v>4.8</v>
      </c>
      <c r="M726" s="68">
        <v>27.544444444444441</v>
      </c>
      <c r="N726" s="68">
        <v>29.244444444444444</v>
      </c>
      <c r="O726" s="104"/>
    </row>
    <row r="727" spans="2:15" x14ac:dyDescent="0.25">
      <c r="B727" s="104" t="s">
        <v>1146</v>
      </c>
      <c r="C727" s="105">
        <v>39.976969696969689</v>
      </c>
      <c r="D727" s="68">
        <v>23.655757575757576</v>
      </c>
      <c r="E727" s="68">
        <v>8.3309090909090884</v>
      </c>
      <c r="F727" s="106">
        <v>7.9903030303030276</v>
      </c>
      <c r="G727" s="105">
        <v>49.092727272727259</v>
      </c>
      <c r="H727" s="68">
        <v>2.7927272727272721</v>
      </c>
      <c r="I727" s="68">
        <v>11.619999999999994</v>
      </c>
      <c r="J727" s="106">
        <v>34.680000000000007</v>
      </c>
      <c r="K727" s="105">
        <v>42.884848484848483</v>
      </c>
      <c r="L727" s="68">
        <v>8</v>
      </c>
      <c r="M727" s="68">
        <v>11.100000000000001</v>
      </c>
      <c r="N727" s="68">
        <v>23.784848484848482</v>
      </c>
      <c r="O727" s="104"/>
    </row>
    <row r="728" spans="2:15" x14ac:dyDescent="0.25">
      <c r="B728" s="104" t="s">
        <v>1153</v>
      </c>
      <c r="C728" s="105">
        <v>37.610399999999998</v>
      </c>
      <c r="D728" s="68">
        <v>21.89599999999999</v>
      </c>
      <c r="E728" s="68">
        <v>8.2160000000000011</v>
      </c>
      <c r="F728" s="106">
        <v>7.4984000000000002</v>
      </c>
      <c r="G728" s="105">
        <v>49.850399999999951</v>
      </c>
      <c r="H728" s="68">
        <v>0.23039999999999999</v>
      </c>
      <c r="I728" s="68">
        <v>14.939999999999987</v>
      </c>
      <c r="J728" s="106">
        <v>34.680000000000028</v>
      </c>
      <c r="K728" s="105">
        <v>37.919999999999987</v>
      </c>
      <c r="L728" s="68">
        <v>8</v>
      </c>
      <c r="M728" s="68">
        <v>11.02600000000001</v>
      </c>
      <c r="N728" s="68">
        <v>18.894000000000002</v>
      </c>
      <c r="O728" s="104"/>
    </row>
    <row r="729" spans="2:15" x14ac:dyDescent="0.25">
      <c r="B729" s="104" t="s">
        <v>609</v>
      </c>
      <c r="C729" s="105">
        <v>44.538750000000007</v>
      </c>
      <c r="D729" s="68">
        <v>24.0975</v>
      </c>
      <c r="E729" s="68">
        <v>10.27</v>
      </c>
      <c r="F729" s="106">
        <v>10.171249999999997</v>
      </c>
      <c r="G729" s="105">
        <v>49.74</v>
      </c>
      <c r="H729" s="68">
        <v>1.8400000000000003</v>
      </c>
      <c r="I729" s="68">
        <v>1.6600000000000004</v>
      </c>
      <c r="J729" s="106">
        <v>46.240000000000009</v>
      </c>
      <c r="K729" s="105">
        <v>34.900000000000006</v>
      </c>
      <c r="L729" s="68">
        <v>14.400000000000004</v>
      </c>
      <c r="M729" s="68">
        <v>11.099999999999998</v>
      </c>
      <c r="N729" s="68">
        <v>9.4</v>
      </c>
      <c r="O729" s="104"/>
    </row>
    <row r="730" spans="2:15" x14ac:dyDescent="0.25">
      <c r="B730" s="104" t="s">
        <v>1132</v>
      </c>
      <c r="C730" s="105">
        <v>31.717272727272725</v>
      </c>
      <c r="D730" s="68">
        <v>15.794545454545457</v>
      </c>
      <c r="E730" s="68">
        <v>10.772727272727272</v>
      </c>
      <c r="F730" s="106">
        <v>5.1499999999999995</v>
      </c>
      <c r="G730" s="105">
        <v>64.990909090909085</v>
      </c>
      <c r="H730" s="68">
        <v>2.2109090909090918</v>
      </c>
      <c r="I730" s="68">
        <v>4.9799999999999986</v>
      </c>
      <c r="J730" s="106">
        <v>57.8</v>
      </c>
      <c r="K730" s="105">
        <v>59.290909090909082</v>
      </c>
      <c r="L730" s="68">
        <v>3.2000000000000011</v>
      </c>
      <c r="M730" s="68">
        <v>29.600000000000009</v>
      </c>
      <c r="N730" s="68">
        <v>26.490909090909089</v>
      </c>
      <c r="O730" s="104"/>
    </row>
    <row r="731" spans="2:15" x14ac:dyDescent="0.25">
      <c r="B731" s="104" t="s">
        <v>1109</v>
      </c>
      <c r="C731" s="105">
        <v>32.83172413793104</v>
      </c>
      <c r="D731" s="68">
        <v>10.833103448275866</v>
      </c>
      <c r="E731" s="68">
        <v>15.037241379310347</v>
      </c>
      <c r="F731" s="106">
        <v>6.9613793103448263</v>
      </c>
      <c r="G731" s="105">
        <v>59.637241379310353</v>
      </c>
      <c r="H731" s="68">
        <v>18.317241379310346</v>
      </c>
      <c r="I731" s="68">
        <v>6.6400000000000041</v>
      </c>
      <c r="J731" s="106">
        <v>34.68</v>
      </c>
      <c r="K731" s="105">
        <v>58.15862068965518</v>
      </c>
      <c r="L731" s="68">
        <v>8</v>
      </c>
      <c r="M731" s="68">
        <v>11.1</v>
      </c>
      <c r="N731" s="68">
        <v>39.058620689655164</v>
      </c>
      <c r="O731" s="104"/>
    </row>
    <row r="732" spans="2:15" x14ac:dyDescent="0.25">
      <c r="B732" s="104" t="s">
        <v>331</v>
      </c>
      <c r="C732" s="105">
        <v>40.897999999999996</v>
      </c>
      <c r="D732" s="68">
        <v>19.277999999999999</v>
      </c>
      <c r="E732" s="68">
        <v>8.847999999999999</v>
      </c>
      <c r="F732" s="106">
        <v>12.771999999999998</v>
      </c>
      <c r="G732" s="105">
        <v>54.212000000000003</v>
      </c>
      <c r="H732" s="68">
        <v>10.432000000000002</v>
      </c>
      <c r="I732" s="68">
        <v>3.3200000000000007</v>
      </c>
      <c r="J732" s="106">
        <v>40.45999999999998</v>
      </c>
      <c r="K732" s="105">
        <v>64.275000000000006</v>
      </c>
      <c r="L732" s="68">
        <v>9.5999999999999979</v>
      </c>
      <c r="M732" s="68">
        <v>28.120000000000008</v>
      </c>
      <c r="N732" s="68">
        <v>26.554999999999996</v>
      </c>
      <c r="O732" s="104"/>
    </row>
    <row r="733" spans="2:15" x14ac:dyDescent="0.25">
      <c r="B733" s="104" t="s">
        <v>528</v>
      </c>
      <c r="C733" s="105">
        <v>39.269411764705914</v>
      </c>
      <c r="D733" s="68">
        <v>33.039999999999985</v>
      </c>
      <c r="E733" s="68">
        <v>2.2305882352941175</v>
      </c>
      <c r="F733" s="106">
        <v>3.9988235294117609</v>
      </c>
      <c r="G733" s="105">
        <v>30.10784313725491</v>
      </c>
      <c r="H733" s="68">
        <v>2.0078431372549019</v>
      </c>
      <c r="I733" s="68">
        <v>4.9800000000000049</v>
      </c>
      <c r="J733" s="106">
        <v>23.11999999999999</v>
      </c>
      <c r="K733" s="105">
        <v>57.586274509803864</v>
      </c>
      <c r="L733" s="68">
        <v>11.2</v>
      </c>
      <c r="M733" s="68">
        <v>33.299999999999969</v>
      </c>
      <c r="N733" s="68">
        <v>13.086274509803914</v>
      </c>
      <c r="O733" s="104"/>
    </row>
    <row r="734" spans="2:15" x14ac:dyDescent="0.25">
      <c r="B734" s="104" t="s">
        <v>1236</v>
      </c>
      <c r="C734" s="105">
        <v>28.781818181818178</v>
      </c>
      <c r="D734" s="68">
        <v>11.467272727272725</v>
      </c>
      <c r="E734" s="68">
        <v>10.198181818181817</v>
      </c>
      <c r="F734" s="106">
        <v>7.1163636363636344</v>
      </c>
      <c r="G734" s="105">
        <v>72.883636363636356</v>
      </c>
      <c r="H734" s="68">
        <v>15.883636363636363</v>
      </c>
      <c r="I734" s="68">
        <v>4.9799999999999986</v>
      </c>
      <c r="J734" s="106">
        <v>52.019999999999989</v>
      </c>
      <c r="K734" s="105">
        <v>61.922727272727279</v>
      </c>
      <c r="L734" s="68">
        <v>16</v>
      </c>
      <c r="M734" s="68">
        <v>11.099999999999996</v>
      </c>
      <c r="N734" s="68">
        <v>34.822727272727278</v>
      </c>
      <c r="O734" s="104"/>
    </row>
    <row r="735" spans="2:15" x14ac:dyDescent="0.25">
      <c r="B735" s="104" t="s">
        <v>485</v>
      </c>
      <c r="C735" s="105">
        <v>52.678620689655176</v>
      </c>
      <c r="D735" s="68">
        <v>32.991724137931051</v>
      </c>
      <c r="E735" s="68">
        <v>7.6820689655172396</v>
      </c>
      <c r="F735" s="106">
        <v>12.004827586206899</v>
      </c>
      <c r="G735" s="105">
        <v>71.464137931034514</v>
      </c>
      <c r="H735" s="68">
        <v>10.284137931034484</v>
      </c>
      <c r="I735" s="68">
        <v>14.939999999999985</v>
      </c>
      <c r="J735" s="106">
        <v>46.239999999999959</v>
      </c>
      <c r="K735" s="105">
        <v>55.820689655172401</v>
      </c>
      <c r="L735" s="68">
        <v>14.399999999999984</v>
      </c>
      <c r="M735" s="68">
        <v>12.248275862068976</v>
      </c>
      <c r="N735" s="68">
        <v>29.172413793103456</v>
      </c>
      <c r="O735" s="104"/>
    </row>
    <row r="736" spans="2:15" x14ac:dyDescent="0.25">
      <c r="B736" s="104" t="s">
        <v>1235</v>
      </c>
      <c r="C736" s="105">
        <v>27.985000000000003</v>
      </c>
      <c r="D736" s="68">
        <v>9.2820000000000036</v>
      </c>
      <c r="E736" s="68">
        <v>12.008000000000001</v>
      </c>
      <c r="F736" s="106">
        <v>6.6950000000000021</v>
      </c>
      <c r="G736" s="105">
        <v>42.419999999999987</v>
      </c>
      <c r="H736" s="68">
        <v>6.0799999999999992</v>
      </c>
      <c r="I736" s="68">
        <v>1.6600000000000004</v>
      </c>
      <c r="J736" s="106">
        <v>34.679999999999993</v>
      </c>
      <c r="K736" s="105">
        <v>55.95000000000001</v>
      </c>
      <c r="L736" s="68">
        <v>9.5999999999999979</v>
      </c>
      <c r="M736" s="68">
        <v>11.099999999999998</v>
      </c>
      <c r="N736" s="68">
        <v>35.25</v>
      </c>
      <c r="O736" s="104"/>
    </row>
    <row r="737" spans="2:15" x14ac:dyDescent="0.25">
      <c r="B737" s="104" t="s">
        <v>1230</v>
      </c>
      <c r="C737" s="105">
        <v>43.52</v>
      </c>
      <c r="D737" s="68">
        <v>5.95</v>
      </c>
      <c r="E737" s="68">
        <v>22.120000000000005</v>
      </c>
      <c r="F737" s="106">
        <v>15.450000000000001</v>
      </c>
      <c r="G737" s="105">
        <v>68.960000000000008</v>
      </c>
      <c r="H737" s="68">
        <v>24.32</v>
      </c>
      <c r="I737" s="68">
        <v>9.9600000000000009</v>
      </c>
      <c r="J737" s="106">
        <v>34.68</v>
      </c>
      <c r="K737" s="105">
        <v>61.724999999999994</v>
      </c>
      <c r="L737" s="68">
        <v>4.8</v>
      </c>
      <c r="M737" s="68">
        <v>11.1</v>
      </c>
      <c r="N737" s="68">
        <v>45.824999999999996</v>
      </c>
      <c r="O737" s="104"/>
    </row>
    <row r="738" spans="2:15" x14ac:dyDescent="0.25">
      <c r="B738" s="104" t="s">
        <v>660</v>
      </c>
      <c r="C738" s="105">
        <v>34.391315789473708</v>
      </c>
      <c r="D738" s="68">
        <v>6.8894736842105173</v>
      </c>
      <c r="E738" s="68">
        <v>14.843684210526316</v>
      </c>
      <c r="F738" s="106">
        <v>12.658157894736839</v>
      </c>
      <c r="G738" s="105">
        <v>55.467368421052626</v>
      </c>
      <c r="H738" s="68">
        <v>15.747368421052631</v>
      </c>
      <c r="I738" s="68">
        <v>16.600000000000001</v>
      </c>
      <c r="J738" s="106">
        <v>23.119999999999965</v>
      </c>
      <c r="K738" s="105">
        <v>72.460526315789494</v>
      </c>
      <c r="L738" s="68">
        <v>3.1999999999999953</v>
      </c>
      <c r="M738" s="68">
        <v>32.959210526315765</v>
      </c>
      <c r="N738" s="68">
        <v>36.301315789473676</v>
      </c>
      <c r="O738" s="104"/>
    </row>
    <row r="739" spans="2:15" x14ac:dyDescent="0.25">
      <c r="B739" s="104" t="s">
        <v>695</v>
      </c>
      <c r="C739" s="105">
        <v>42.161538461538463</v>
      </c>
      <c r="D739" s="68">
        <v>23.067692307692308</v>
      </c>
      <c r="E739" s="68">
        <v>10.695384615384617</v>
      </c>
      <c r="F739" s="106">
        <v>8.3984615384615378</v>
      </c>
      <c r="G739" s="105">
        <v>54.921538461538461</v>
      </c>
      <c r="H739" s="68">
        <v>15.261538461538464</v>
      </c>
      <c r="I739" s="68">
        <v>4.9799999999999995</v>
      </c>
      <c r="J739" s="106">
        <v>34.679999999999993</v>
      </c>
      <c r="K739" s="105">
        <v>47.45384615384615</v>
      </c>
      <c r="L739" s="68">
        <v>9.5999999999999979</v>
      </c>
      <c r="M739" s="68">
        <v>11.099999999999998</v>
      </c>
      <c r="N739" s="68">
        <v>26.753846153846151</v>
      </c>
      <c r="O739" s="104"/>
    </row>
    <row r="740" spans="2:15" x14ac:dyDescent="0.25">
      <c r="B740" s="104" t="s">
        <v>1176</v>
      </c>
      <c r="C740" s="105">
        <v>23.843333333333334</v>
      </c>
      <c r="D740" s="68">
        <v>4.76</v>
      </c>
      <c r="E740" s="68">
        <v>12.903333333333332</v>
      </c>
      <c r="F740" s="106">
        <v>6.1800000000000006</v>
      </c>
      <c r="G740" s="105">
        <v>73.306666666666672</v>
      </c>
      <c r="H740" s="68">
        <v>19.626666666666669</v>
      </c>
      <c r="I740" s="68">
        <v>1.66</v>
      </c>
      <c r="J740" s="106">
        <v>52.02000000000001</v>
      </c>
      <c r="K740" s="105">
        <v>51.116666666666674</v>
      </c>
      <c r="L740" s="68">
        <v>3.1999999999999997</v>
      </c>
      <c r="M740" s="68">
        <v>11.099999999999998</v>
      </c>
      <c r="N740" s="68">
        <v>36.816666666666663</v>
      </c>
      <c r="O740" s="104"/>
    </row>
    <row r="741" spans="2:15" x14ac:dyDescent="0.25">
      <c r="B741" s="104" t="s">
        <v>454</v>
      </c>
      <c r="C741" s="105">
        <v>45.940000000000012</v>
      </c>
      <c r="D741" s="68">
        <v>31.855384615384615</v>
      </c>
      <c r="E741" s="68">
        <v>6.3199999999999994</v>
      </c>
      <c r="F741" s="106">
        <v>7.764615384615384</v>
      </c>
      <c r="G741" s="105">
        <v>51.515384615384626</v>
      </c>
      <c r="H741" s="68">
        <v>0.29538461538461547</v>
      </c>
      <c r="I741" s="68">
        <v>4.9799999999999995</v>
      </c>
      <c r="J741" s="106">
        <v>46.24</v>
      </c>
      <c r="K741" s="105">
        <v>35.623076923076923</v>
      </c>
      <c r="L741" s="68">
        <v>14.400000000000004</v>
      </c>
      <c r="M741" s="68">
        <v>11.099999999999998</v>
      </c>
      <c r="N741" s="68">
        <v>10.123076923076924</v>
      </c>
      <c r="O741" s="104"/>
    </row>
    <row r="742" spans="2:15" x14ac:dyDescent="0.25">
      <c r="B742" s="104" t="s">
        <v>651</v>
      </c>
      <c r="C742" s="105">
        <v>33.461818181818188</v>
      </c>
      <c r="D742" s="68">
        <v>14.28</v>
      </c>
      <c r="E742" s="68">
        <v>12.065454545454546</v>
      </c>
      <c r="F742" s="106">
        <v>7.116363636363638</v>
      </c>
      <c r="G742" s="105">
        <v>37.176363636363646</v>
      </c>
      <c r="H742" s="68">
        <v>9.0763636363636362</v>
      </c>
      <c r="I742" s="68">
        <v>4.9799999999999995</v>
      </c>
      <c r="J742" s="106">
        <v>23.119999999999997</v>
      </c>
      <c r="K742" s="105">
        <v>64.045454545454547</v>
      </c>
      <c r="L742" s="68">
        <v>12.799999999999999</v>
      </c>
      <c r="M742" s="68">
        <v>33.300000000000011</v>
      </c>
      <c r="N742" s="68">
        <v>17.945454545454545</v>
      </c>
      <c r="O742" s="104"/>
    </row>
    <row r="743" spans="2:15" x14ac:dyDescent="0.25">
      <c r="B743" s="104" t="s">
        <v>862</v>
      </c>
      <c r="C743" s="105">
        <v>36.196000000000005</v>
      </c>
      <c r="D743" s="68">
        <v>15.232000000000001</v>
      </c>
      <c r="E743" s="68">
        <v>16.432000000000002</v>
      </c>
      <c r="F743" s="106">
        <v>4.532</v>
      </c>
      <c r="G743" s="105">
        <v>68.419999999999987</v>
      </c>
      <c r="H743" s="68">
        <v>8.9599999999999991</v>
      </c>
      <c r="I743" s="68">
        <v>1.6600000000000001</v>
      </c>
      <c r="J743" s="106">
        <v>57.8</v>
      </c>
      <c r="K743" s="105">
        <v>59.42</v>
      </c>
      <c r="L743" s="68">
        <v>3.2</v>
      </c>
      <c r="M743" s="68">
        <v>11.1</v>
      </c>
      <c r="N743" s="68">
        <v>45.12</v>
      </c>
      <c r="O743" s="104"/>
    </row>
    <row r="744" spans="2:15" x14ac:dyDescent="0.25">
      <c r="B744" s="104" t="s">
        <v>297</v>
      </c>
      <c r="C744" s="105">
        <v>42.348181818181828</v>
      </c>
      <c r="D744" s="68">
        <v>28.343636363636371</v>
      </c>
      <c r="E744" s="68">
        <v>6.6072727272727274</v>
      </c>
      <c r="F744" s="106">
        <v>7.3972727272727248</v>
      </c>
      <c r="G744" s="105">
        <v>13.220000000000004</v>
      </c>
      <c r="H744" s="68">
        <v>0</v>
      </c>
      <c r="I744" s="68">
        <v>1.6600000000000006</v>
      </c>
      <c r="J744" s="106">
        <v>11.560000000000004</v>
      </c>
      <c r="K744" s="105">
        <v>37.540909090909103</v>
      </c>
      <c r="L744" s="68">
        <v>14.399999999999999</v>
      </c>
      <c r="M744" s="68">
        <v>3.7000000000000011</v>
      </c>
      <c r="N744" s="68">
        <v>19.440909090909084</v>
      </c>
      <c r="O744" s="104"/>
    </row>
    <row r="745" spans="2:15" x14ac:dyDescent="0.25">
      <c r="B745" s="104" t="s">
        <v>1144</v>
      </c>
      <c r="C745" s="105">
        <v>28.159333333333322</v>
      </c>
      <c r="D745" s="68">
        <v>10.868666666666655</v>
      </c>
      <c r="E745" s="68">
        <v>11.797333333333334</v>
      </c>
      <c r="F745" s="106">
        <v>5.4933333333333323</v>
      </c>
      <c r="G745" s="105">
        <v>59.287999999999982</v>
      </c>
      <c r="H745" s="68">
        <v>11.327999999999999</v>
      </c>
      <c r="I745" s="68">
        <v>13.279999999999989</v>
      </c>
      <c r="J745" s="106">
        <v>34.680000000000042</v>
      </c>
      <c r="K745" s="105">
        <v>48.486666666666686</v>
      </c>
      <c r="L745" s="68">
        <v>4.800000000000006</v>
      </c>
      <c r="M745" s="68">
        <v>11.100000000000014</v>
      </c>
      <c r="N745" s="68">
        <v>32.586666666666666</v>
      </c>
      <c r="O745" s="104"/>
    </row>
    <row r="746" spans="2:15" x14ac:dyDescent="0.25">
      <c r="B746" s="104" t="s">
        <v>959</v>
      </c>
      <c r="C746" s="105">
        <v>33.698571428571427</v>
      </c>
      <c r="D746" s="68">
        <v>14.28</v>
      </c>
      <c r="E746" s="68">
        <v>13.091428571428571</v>
      </c>
      <c r="F746" s="106">
        <v>6.3271428571428565</v>
      </c>
      <c r="G746" s="105">
        <v>34.025714285714294</v>
      </c>
      <c r="H746" s="68">
        <v>18.285714285714288</v>
      </c>
      <c r="I746" s="68">
        <v>9.9599999999999991</v>
      </c>
      <c r="J746" s="106">
        <v>5.78</v>
      </c>
      <c r="K746" s="105">
        <v>66.378571428571448</v>
      </c>
      <c r="L746" s="68">
        <v>16</v>
      </c>
      <c r="M746" s="68">
        <v>11.099999999999998</v>
      </c>
      <c r="N746" s="68">
        <v>39.278571428571425</v>
      </c>
      <c r="O746" s="104"/>
    </row>
    <row r="747" spans="2:15" x14ac:dyDescent="0.25">
      <c r="B747" s="104" t="s">
        <v>747</v>
      </c>
      <c r="C747" s="105">
        <v>34.28</v>
      </c>
      <c r="D747" s="68">
        <v>26.775000000000002</v>
      </c>
      <c r="E747" s="68">
        <v>7.5049999999999999</v>
      </c>
      <c r="F747" s="106">
        <v>0</v>
      </c>
      <c r="G747" s="105">
        <v>54.62</v>
      </c>
      <c r="H747" s="68">
        <v>6.7199999999999989</v>
      </c>
      <c r="I747" s="68">
        <v>1.66</v>
      </c>
      <c r="J747" s="106">
        <v>46.239999999999995</v>
      </c>
      <c r="K747" s="105">
        <v>56.987500000000004</v>
      </c>
      <c r="L747" s="68">
        <v>14.400000000000002</v>
      </c>
      <c r="M747" s="68">
        <v>18.5</v>
      </c>
      <c r="N747" s="68">
        <v>24.087499999999999</v>
      </c>
      <c r="O747" s="104"/>
    </row>
    <row r="748" spans="2:15" x14ac:dyDescent="0.25">
      <c r="B748" s="104" t="s">
        <v>629</v>
      </c>
      <c r="C748" s="105">
        <v>47.752500000000012</v>
      </c>
      <c r="D748" s="68">
        <v>22.015000000000001</v>
      </c>
      <c r="E748" s="68">
        <v>11.06</v>
      </c>
      <c r="F748" s="106">
        <v>14.677500000000002</v>
      </c>
      <c r="G748" s="105">
        <v>59.74</v>
      </c>
      <c r="H748" s="68">
        <v>11.840000000000003</v>
      </c>
      <c r="I748" s="68">
        <v>1.66</v>
      </c>
      <c r="J748" s="106">
        <v>46.239999999999995</v>
      </c>
      <c r="K748" s="105">
        <v>57.8125</v>
      </c>
      <c r="L748" s="68">
        <v>14.400000000000002</v>
      </c>
      <c r="M748" s="68">
        <v>11.1</v>
      </c>
      <c r="N748" s="68">
        <v>32.3125</v>
      </c>
      <c r="O748" s="104"/>
    </row>
    <row r="749" spans="2:15" x14ac:dyDescent="0.25">
      <c r="B749" s="104" t="s">
        <v>672</v>
      </c>
      <c r="C749" s="105">
        <v>38.816119402985066</v>
      </c>
      <c r="D749" s="68">
        <v>29.625671641791048</v>
      </c>
      <c r="E749" s="68">
        <v>3.3486567164179104</v>
      </c>
      <c r="F749" s="106">
        <v>5.8417910447761257</v>
      </c>
      <c r="G749" s="105">
        <v>52.715223880597001</v>
      </c>
      <c r="H749" s="68">
        <v>16.315223880597017</v>
      </c>
      <c r="I749" s="68">
        <v>13.279999999999985</v>
      </c>
      <c r="J749" s="106">
        <v>23.119999999999973</v>
      </c>
      <c r="K749" s="105">
        <v>58.674626865671634</v>
      </c>
      <c r="L749" s="68">
        <v>12.799999999999985</v>
      </c>
      <c r="M749" s="68">
        <v>29.599999999999966</v>
      </c>
      <c r="N749" s="68">
        <v>16.27462686567166</v>
      </c>
      <c r="O749" s="104"/>
    </row>
    <row r="750" spans="2:15" x14ac:dyDescent="0.25">
      <c r="B750" s="104" t="s">
        <v>1030</v>
      </c>
      <c r="C750" s="105">
        <v>32.177777777777777</v>
      </c>
      <c r="D750" s="68">
        <v>16.395555555555553</v>
      </c>
      <c r="E750" s="68">
        <v>9.8311111111111114</v>
      </c>
      <c r="F750" s="106">
        <v>5.9511111111111106</v>
      </c>
      <c r="G750" s="105">
        <v>90.517777777777766</v>
      </c>
      <c r="H750" s="68">
        <v>17.777777777777782</v>
      </c>
      <c r="I750" s="68">
        <v>14.940000000000003</v>
      </c>
      <c r="J750" s="106">
        <v>57.8</v>
      </c>
      <c r="K750" s="105">
        <v>82.416666666666686</v>
      </c>
      <c r="L750" s="68">
        <v>16</v>
      </c>
      <c r="M750" s="68">
        <v>29.600000000000009</v>
      </c>
      <c r="N750" s="68">
        <v>36.816666666666663</v>
      </c>
      <c r="O750" s="104"/>
    </row>
    <row r="751" spans="2:15" x14ac:dyDescent="0.25">
      <c r="B751" s="104" t="s">
        <v>306</v>
      </c>
      <c r="C751" s="105">
        <v>40.848333333333322</v>
      </c>
      <c r="D751" s="68">
        <v>21.023333333333337</v>
      </c>
      <c r="E751" s="68">
        <v>7.6366666666666667</v>
      </c>
      <c r="F751" s="106">
        <v>12.188333333333334</v>
      </c>
      <c r="G751" s="105">
        <v>34.36</v>
      </c>
      <c r="H751" s="68">
        <v>16.160000000000004</v>
      </c>
      <c r="I751" s="68">
        <v>6.6400000000000023</v>
      </c>
      <c r="J751" s="106">
        <v>11.560000000000004</v>
      </c>
      <c r="K751" s="105">
        <v>59.379166666666663</v>
      </c>
      <c r="L751" s="68">
        <v>14.399999999999997</v>
      </c>
      <c r="M751" s="68">
        <v>11.099999999999996</v>
      </c>
      <c r="N751" s="68">
        <v>33.879166666666677</v>
      </c>
      <c r="O751" s="104"/>
    </row>
    <row r="752" spans="2:15" x14ac:dyDescent="0.25">
      <c r="B752" s="104" t="s">
        <v>654</v>
      </c>
      <c r="C752" s="105">
        <v>34.125</v>
      </c>
      <c r="D752" s="68">
        <v>4.7600000000000007</v>
      </c>
      <c r="E752" s="68">
        <v>23.700000000000003</v>
      </c>
      <c r="F752" s="106">
        <v>5.6650000000000009</v>
      </c>
      <c r="G752" s="105">
        <v>48.640000000000008</v>
      </c>
      <c r="H752" s="68">
        <v>18.88</v>
      </c>
      <c r="I752" s="68">
        <v>6.6400000000000006</v>
      </c>
      <c r="J752" s="106">
        <v>23.12</v>
      </c>
      <c r="K752" s="105">
        <v>89.25</v>
      </c>
      <c r="L752" s="68">
        <v>16</v>
      </c>
      <c r="M752" s="68">
        <v>33.300000000000004</v>
      </c>
      <c r="N752" s="68">
        <v>39.949999999999996</v>
      </c>
      <c r="O752" s="104"/>
    </row>
    <row r="753" spans="2:15" x14ac:dyDescent="0.25">
      <c r="B753" s="104" t="s">
        <v>789</v>
      </c>
      <c r="C753" s="105">
        <v>42.282222222222224</v>
      </c>
      <c r="D753" s="68">
        <v>30.146666666666665</v>
      </c>
      <c r="E753" s="68">
        <v>10.533333333333333</v>
      </c>
      <c r="F753" s="106">
        <v>1.6022222222222224</v>
      </c>
      <c r="G753" s="105">
        <v>17.064444444444447</v>
      </c>
      <c r="H753" s="68">
        <v>7.9644444444444451</v>
      </c>
      <c r="I753" s="68">
        <v>3.32</v>
      </c>
      <c r="J753" s="106">
        <v>5.7799999999999994</v>
      </c>
      <c r="K753" s="105">
        <v>57.911111111111119</v>
      </c>
      <c r="L753" s="68">
        <v>16</v>
      </c>
      <c r="M753" s="68">
        <v>11.1</v>
      </c>
      <c r="N753" s="68">
        <v>30.81111111111111</v>
      </c>
      <c r="O753" s="104"/>
    </row>
    <row r="754" spans="2:15" x14ac:dyDescent="0.25">
      <c r="B754" s="104" t="s">
        <v>1223</v>
      </c>
      <c r="C754" s="105">
        <v>25.12090909090908</v>
      </c>
      <c r="D754" s="68">
        <v>16.984545454545461</v>
      </c>
      <c r="E754" s="68">
        <v>5.8890909090909087</v>
      </c>
      <c r="F754" s="106">
        <v>2.2472727272727266</v>
      </c>
      <c r="G754" s="105">
        <v>77.372727272727275</v>
      </c>
      <c r="H754" s="68">
        <v>12.072727272727276</v>
      </c>
      <c r="I754" s="68">
        <v>13.280000000000001</v>
      </c>
      <c r="J754" s="106">
        <v>52.019999999999953</v>
      </c>
      <c r="K754" s="105">
        <v>43.993181818181817</v>
      </c>
      <c r="L754" s="68">
        <v>4.8000000000000034</v>
      </c>
      <c r="M754" s="68">
        <v>11.100000000000009</v>
      </c>
      <c r="N754" s="68">
        <v>28.093181818181819</v>
      </c>
      <c r="O754" s="104"/>
    </row>
    <row r="755" spans="2:15" x14ac:dyDescent="0.25">
      <c r="B755" s="104" t="s">
        <v>837</v>
      </c>
      <c r="C755" s="105">
        <v>44.905999999999999</v>
      </c>
      <c r="D755" s="68">
        <v>14.518000000000001</v>
      </c>
      <c r="E755" s="68">
        <v>23.384000000000007</v>
      </c>
      <c r="F755" s="106">
        <v>7.0039999999999978</v>
      </c>
      <c r="G755" s="105">
        <v>86.960000000000008</v>
      </c>
      <c r="H755" s="68">
        <v>19.199999999999996</v>
      </c>
      <c r="I755" s="68">
        <v>9.9599999999999991</v>
      </c>
      <c r="J755" s="106">
        <v>57.8</v>
      </c>
      <c r="K755" s="105">
        <v>59.700000000000024</v>
      </c>
      <c r="L755" s="68">
        <v>1.6000000000000003</v>
      </c>
      <c r="M755" s="68">
        <v>11.099999999999998</v>
      </c>
      <c r="N755" s="68">
        <v>47</v>
      </c>
      <c r="O755" s="104"/>
    </row>
    <row r="756" spans="2:15" x14ac:dyDescent="0.25">
      <c r="B756" s="104" t="s">
        <v>446</v>
      </c>
      <c r="C756" s="105">
        <v>52.692399999999978</v>
      </c>
      <c r="D756" s="68">
        <v>35.842800000000004</v>
      </c>
      <c r="E756" s="68">
        <v>6.9204000000000025</v>
      </c>
      <c r="F756" s="106">
        <v>9.9291999999999998</v>
      </c>
      <c r="G756" s="105">
        <v>53.521599999999999</v>
      </c>
      <c r="H756" s="68">
        <v>4.7616000000000076</v>
      </c>
      <c r="I756" s="68">
        <v>8.3000000000000007</v>
      </c>
      <c r="J756" s="106">
        <v>40.460000000000072</v>
      </c>
      <c r="K756" s="105">
        <v>49.702999999999996</v>
      </c>
      <c r="L756" s="68">
        <v>12.799999999999976</v>
      </c>
      <c r="M756" s="68">
        <v>11.100000000000017</v>
      </c>
      <c r="N756" s="68">
        <v>25.803000000000001</v>
      </c>
      <c r="O756" s="104"/>
    </row>
    <row r="757" spans="2:15" x14ac:dyDescent="0.25">
      <c r="B757" s="104" t="s">
        <v>1101</v>
      </c>
      <c r="C757" s="105">
        <v>20.29920000000001</v>
      </c>
      <c r="D757" s="68">
        <v>9.1391999999999971</v>
      </c>
      <c r="E757" s="68">
        <v>7.2048000000000014</v>
      </c>
      <c r="F757" s="106">
        <v>3.9551999999999969</v>
      </c>
      <c r="G757" s="105">
        <v>71.765600000000006</v>
      </c>
      <c r="H757" s="68">
        <v>8.9856000000000016</v>
      </c>
      <c r="I757" s="68">
        <v>4.9800000000000049</v>
      </c>
      <c r="J757" s="106">
        <v>57.8</v>
      </c>
      <c r="K757" s="105">
        <v>45.423999999999999</v>
      </c>
      <c r="L757" s="68">
        <v>11.199999999999998</v>
      </c>
      <c r="M757" s="68">
        <v>11.10000000000001</v>
      </c>
      <c r="N757" s="68">
        <v>23.124000000000006</v>
      </c>
      <c r="O757" s="104"/>
    </row>
    <row r="758" spans="2:15" x14ac:dyDescent="0.25">
      <c r="B758" s="104" t="s">
        <v>930</v>
      </c>
      <c r="C758" s="105">
        <v>14.527272727272729</v>
      </c>
      <c r="D758" s="68">
        <v>4.76</v>
      </c>
      <c r="E758" s="68">
        <v>9.7672727272727276</v>
      </c>
      <c r="F758" s="106">
        <v>0</v>
      </c>
      <c r="G758" s="105">
        <v>85.850909090909084</v>
      </c>
      <c r="H758" s="68">
        <v>21.41090909090909</v>
      </c>
      <c r="I758" s="68">
        <v>6.64</v>
      </c>
      <c r="J758" s="106">
        <v>57.8</v>
      </c>
      <c r="K758" s="105">
        <v>61.936363636363645</v>
      </c>
      <c r="L758" s="68">
        <v>9.5999999999999979</v>
      </c>
      <c r="M758" s="68">
        <v>13.454545454545451</v>
      </c>
      <c r="N758" s="68">
        <v>38.881818181818183</v>
      </c>
      <c r="O758" s="104"/>
    </row>
    <row r="759" spans="2:15" x14ac:dyDescent="0.25">
      <c r="B759" s="104" t="s">
        <v>975</v>
      </c>
      <c r="C759" s="105">
        <v>35.192307692307686</v>
      </c>
      <c r="D759" s="68">
        <v>14.279999999999998</v>
      </c>
      <c r="E759" s="68">
        <v>14.098461538461539</v>
      </c>
      <c r="F759" s="106">
        <v>6.8138461538461552</v>
      </c>
      <c r="G759" s="105">
        <v>32.984615384615374</v>
      </c>
      <c r="H759" s="68">
        <v>18.904615384615383</v>
      </c>
      <c r="I759" s="68">
        <v>8.3000000000000007</v>
      </c>
      <c r="J759" s="106">
        <v>5.78</v>
      </c>
      <c r="K759" s="105">
        <v>68.469230769230776</v>
      </c>
      <c r="L759" s="68">
        <v>16</v>
      </c>
      <c r="M759" s="68">
        <v>10.530769230769229</v>
      </c>
      <c r="N759" s="68">
        <v>41.938461538461539</v>
      </c>
      <c r="O759" s="104"/>
    </row>
    <row r="760" spans="2:15" x14ac:dyDescent="0.25">
      <c r="B760" s="104" t="s">
        <v>894</v>
      </c>
      <c r="C760" s="105">
        <v>38.906666666666673</v>
      </c>
      <c r="D760" s="68">
        <v>23.006666666666671</v>
      </c>
      <c r="E760" s="68">
        <v>8.69</v>
      </c>
      <c r="F760" s="106">
        <v>7.2100000000000009</v>
      </c>
      <c r="G760" s="105">
        <v>61.38</v>
      </c>
      <c r="H760" s="68">
        <v>1.9200000000000008</v>
      </c>
      <c r="I760" s="68">
        <v>1.66</v>
      </c>
      <c r="J760" s="106">
        <v>57.8</v>
      </c>
      <c r="K760" s="105">
        <v>54.633333333333326</v>
      </c>
      <c r="L760" s="68">
        <v>4.7999999999999989</v>
      </c>
      <c r="M760" s="68">
        <v>18.5</v>
      </c>
      <c r="N760" s="68">
        <v>31.333333333333332</v>
      </c>
      <c r="O760" s="104"/>
    </row>
    <row r="761" spans="2:15" x14ac:dyDescent="0.25">
      <c r="B761" s="104" t="s">
        <v>770</v>
      </c>
      <c r="C761" s="105">
        <v>43.051199999999987</v>
      </c>
      <c r="D761" s="68">
        <v>32.177600000000012</v>
      </c>
      <c r="E761" s="68">
        <v>5.4352000000000018</v>
      </c>
      <c r="F761" s="106">
        <v>5.4384000000000006</v>
      </c>
      <c r="G761" s="105">
        <v>40.972799999999999</v>
      </c>
      <c r="H761" s="68">
        <v>11.212800000000001</v>
      </c>
      <c r="I761" s="68">
        <v>6.6400000000000023</v>
      </c>
      <c r="J761" s="106">
        <v>23.120000000000008</v>
      </c>
      <c r="K761" s="105">
        <v>50.456000000000003</v>
      </c>
      <c r="L761" s="68">
        <v>8</v>
      </c>
      <c r="M761" s="68">
        <v>32.116000000000007</v>
      </c>
      <c r="N761" s="68">
        <v>10.340000000000002</v>
      </c>
      <c r="O761" s="104"/>
    </row>
    <row r="762" spans="2:15" x14ac:dyDescent="0.25">
      <c r="B762" s="104" t="s">
        <v>762</v>
      </c>
      <c r="C762" s="105">
        <v>36.693846153846145</v>
      </c>
      <c r="D762" s="68">
        <v>11.350769230769217</v>
      </c>
      <c r="E762" s="68">
        <v>12.03230769230769</v>
      </c>
      <c r="F762" s="106">
        <v>13.310769230769235</v>
      </c>
      <c r="G762" s="105">
        <v>80.658461538461538</v>
      </c>
      <c r="H762" s="68">
        <v>12.898461538461541</v>
      </c>
      <c r="I762" s="68">
        <v>9.9599999999999973</v>
      </c>
      <c r="J762" s="106">
        <v>57.8</v>
      </c>
      <c r="K762" s="105">
        <v>73.646153846153837</v>
      </c>
      <c r="L762" s="68">
        <v>14.399999999999995</v>
      </c>
      <c r="M762" s="68">
        <v>29.600000000000009</v>
      </c>
      <c r="N762" s="68">
        <v>29.646153846153851</v>
      </c>
      <c r="O762" s="104"/>
    </row>
    <row r="763" spans="2:15" x14ac:dyDescent="0.25">
      <c r="B763" s="104" t="s">
        <v>868</v>
      </c>
      <c r="C763" s="105">
        <v>36.806666666666665</v>
      </c>
      <c r="D763" s="68">
        <v>20.626666666666665</v>
      </c>
      <c r="E763" s="68">
        <v>12.28888888888889</v>
      </c>
      <c r="F763" s="106">
        <v>3.8911111111111114</v>
      </c>
      <c r="G763" s="105">
        <v>90.611111111111114</v>
      </c>
      <c r="H763" s="68">
        <v>21.191111111111116</v>
      </c>
      <c r="I763" s="68">
        <v>11.620000000000003</v>
      </c>
      <c r="J763" s="106">
        <v>57.8</v>
      </c>
      <c r="K763" s="105">
        <v>48.822222222222223</v>
      </c>
      <c r="L763" s="68">
        <v>8</v>
      </c>
      <c r="M763" s="68">
        <v>7.3999999999999995</v>
      </c>
      <c r="N763" s="68">
        <v>33.422222222222224</v>
      </c>
      <c r="O763" s="104"/>
    </row>
    <row r="764" spans="2:15" x14ac:dyDescent="0.25">
      <c r="B764" s="104" t="s">
        <v>320</v>
      </c>
      <c r="C764" s="105">
        <v>50.662352941176479</v>
      </c>
      <c r="D764" s="68">
        <v>30.1</v>
      </c>
      <c r="E764" s="68">
        <v>6.5058823529411764</v>
      </c>
      <c r="F764" s="106">
        <v>14.0564705882353</v>
      </c>
      <c r="G764" s="105">
        <v>49.882352941176485</v>
      </c>
      <c r="H764" s="68">
        <v>4.4423529411764688</v>
      </c>
      <c r="I764" s="68">
        <v>4.9800000000000022</v>
      </c>
      <c r="J764" s="106">
        <v>40.45999999999998</v>
      </c>
      <c r="K764" s="105">
        <v>52.594117647058837</v>
      </c>
      <c r="L764" s="68">
        <v>12.800000000000006</v>
      </c>
      <c r="M764" s="68">
        <v>11.317647058823532</v>
      </c>
      <c r="N764" s="68">
        <v>28.476470588235287</v>
      </c>
      <c r="O764" s="104"/>
    </row>
    <row r="765" spans="2:15" x14ac:dyDescent="0.25">
      <c r="B765" s="104" t="s">
        <v>1097</v>
      </c>
      <c r="C765" s="105">
        <v>29.594545454545457</v>
      </c>
      <c r="D765" s="68">
        <v>13.847272727272729</v>
      </c>
      <c r="E765" s="68">
        <v>9.1927272727272733</v>
      </c>
      <c r="F765" s="106">
        <v>6.5545454545454538</v>
      </c>
      <c r="G765" s="105">
        <v>39.659999999999989</v>
      </c>
      <c r="H765" s="68">
        <v>0</v>
      </c>
      <c r="I765" s="68">
        <v>4.9799999999999995</v>
      </c>
      <c r="J765" s="106">
        <v>34.679999999999993</v>
      </c>
      <c r="K765" s="105">
        <v>48.581818181818178</v>
      </c>
      <c r="L765" s="68">
        <v>8</v>
      </c>
      <c r="M765" s="68">
        <v>11.099999999999998</v>
      </c>
      <c r="N765" s="68">
        <v>29.481818181818177</v>
      </c>
      <c r="O765" s="104"/>
    </row>
    <row r="766" spans="2:15" x14ac:dyDescent="0.25">
      <c r="B766" s="104" t="s">
        <v>365</v>
      </c>
      <c r="C766" s="105">
        <v>44.15</v>
      </c>
      <c r="D766" s="68">
        <v>8.33</v>
      </c>
      <c r="E766" s="68">
        <v>24.49</v>
      </c>
      <c r="F766" s="106">
        <v>11.330000000000002</v>
      </c>
      <c r="G766" s="105">
        <v>45.260000000000005</v>
      </c>
      <c r="H766" s="68">
        <v>20.480000000000004</v>
      </c>
      <c r="I766" s="68">
        <v>1.6600000000000001</v>
      </c>
      <c r="J766" s="106">
        <v>23.12</v>
      </c>
      <c r="K766" s="105">
        <v>58.7</v>
      </c>
      <c r="L766" s="68">
        <v>3.2</v>
      </c>
      <c r="M766" s="68">
        <v>12.024999999999999</v>
      </c>
      <c r="N766" s="68">
        <v>43.475000000000001</v>
      </c>
      <c r="O766" s="104"/>
    </row>
    <row r="767" spans="2:15" x14ac:dyDescent="0.25">
      <c r="B767" s="104" t="s">
        <v>674</v>
      </c>
      <c r="C767" s="105">
        <v>53.087804878048779</v>
      </c>
      <c r="D767" s="68">
        <v>40.750243902439017</v>
      </c>
      <c r="E767" s="68">
        <v>10.327804878048777</v>
      </c>
      <c r="F767" s="106">
        <v>2.0097560975609765</v>
      </c>
      <c r="G767" s="105">
        <v>17.993170731707306</v>
      </c>
      <c r="H767" s="68">
        <v>0.59317073170731716</v>
      </c>
      <c r="I767" s="68">
        <v>11.619999999999992</v>
      </c>
      <c r="J767" s="106">
        <v>5.780000000000002</v>
      </c>
      <c r="K767" s="105">
        <v>42.829268292682926</v>
      </c>
      <c r="L767" s="68">
        <v>8</v>
      </c>
      <c r="M767" s="68">
        <v>11.100000000000009</v>
      </c>
      <c r="N767" s="68">
        <v>23.729268292682931</v>
      </c>
      <c r="O767" s="104"/>
    </row>
    <row r="768" spans="2:15" x14ac:dyDescent="0.25">
      <c r="B768" s="104" t="s">
        <v>1137</v>
      </c>
      <c r="C768" s="105">
        <v>31.709756097560973</v>
      </c>
      <c r="D768" s="68">
        <v>13.931707317073165</v>
      </c>
      <c r="E768" s="68">
        <v>12.10048780487805</v>
      </c>
      <c r="F768" s="106">
        <v>5.6775609756097536</v>
      </c>
      <c r="G768" s="105">
        <v>45.066341463414652</v>
      </c>
      <c r="H768" s="68">
        <v>3.7463414634146357</v>
      </c>
      <c r="I768" s="68">
        <v>6.6400000000000023</v>
      </c>
      <c r="J768" s="106">
        <v>34.680000000000021</v>
      </c>
      <c r="K768" s="105">
        <v>44.453658536585372</v>
      </c>
      <c r="L768" s="68">
        <v>9.6000000000000068</v>
      </c>
      <c r="M768" s="68">
        <v>11.009756097560981</v>
      </c>
      <c r="N768" s="68">
        <v>23.843902439024397</v>
      </c>
      <c r="O768" s="104"/>
    </row>
    <row r="769" spans="2:15" x14ac:dyDescent="0.25">
      <c r="B769" s="104" t="s">
        <v>944</v>
      </c>
      <c r="C769" s="105">
        <v>28.067142857142866</v>
      </c>
      <c r="D769" s="68">
        <v>8.3300000000000018</v>
      </c>
      <c r="E769" s="68">
        <v>12.527142857142859</v>
      </c>
      <c r="F769" s="106">
        <v>7.2099999999999991</v>
      </c>
      <c r="G769" s="105">
        <v>83.580000000000027</v>
      </c>
      <c r="H769" s="68">
        <v>20.800000000000004</v>
      </c>
      <c r="I769" s="68">
        <v>4.9799999999999995</v>
      </c>
      <c r="J769" s="106">
        <v>57.8</v>
      </c>
      <c r="K769" s="105">
        <v>60.896428571428558</v>
      </c>
      <c r="L769" s="68">
        <v>11.199999999999994</v>
      </c>
      <c r="M769" s="68">
        <v>11.760714285714283</v>
      </c>
      <c r="N769" s="68">
        <v>37.935714285714283</v>
      </c>
      <c r="O769" s="104"/>
    </row>
    <row r="770" spans="2:15" x14ac:dyDescent="0.25">
      <c r="B770" s="104" t="s">
        <v>947</v>
      </c>
      <c r="C770" s="105">
        <v>42.665977011494242</v>
      </c>
      <c r="D770" s="68">
        <v>20.079540229885041</v>
      </c>
      <c r="E770" s="68">
        <v>16.453793103448273</v>
      </c>
      <c r="F770" s="106">
        <v>6.1326436781609202</v>
      </c>
      <c r="G770" s="105">
        <v>37.465517241379317</v>
      </c>
      <c r="H770" s="68">
        <v>18.405517241379311</v>
      </c>
      <c r="I770" s="68">
        <v>13.279999999999978</v>
      </c>
      <c r="J770" s="106">
        <v>5.7799999999999896</v>
      </c>
      <c r="K770" s="105">
        <v>72.797701149425208</v>
      </c>
      <c r="L770" s="68">
        <v>1.5999999999999972</v>
      </c>
      <c r="M770" s="68">
        <v>29.599999999999948</v>
      </c>
      <c r="N770" s="68">
        <v>41.597701149425291</v>
      </c>
      <c r="O770" s="104"/>
    </row>
    <row r="771" spans="2:15" x14ac:dyDescent="0.25">
      <c r="B771" s="104" t="s">
        <v>595</v>
      </c>
      <c r="C771" s="105">
        <v>48.261960784313743</v>
      </c>
      <c r="D771" s="68">
        <v>42.933333333333302</v>
      </c>
      <c r="E771" s="68">
        <v>5.3286274509803917</v>
      </c>
      <c r="F771" s="106">
        <v>0</v>
      </c>
      <c r="G771" s="105">
        <v>47.992549019607829</v>
      </c>
      <c r="H771" s="68">
        <v>8.3325490196078462</v>
      </c>
      <c r="I771" s="68">
        <v>4.9800000000000049</v>
      </c>
      <c r="J771" s="106">
        <v>34.680000000000028</v>
      </c>
      <c r="K771" s="105">
        <v>37.011764705882356</v>
      </c>
      <c r="L771" s="68">
        <v>9.6000000000000085</v>
      </c>
      <c r="M771" s="68">
        <v>11.10000000000001</v>
      </c>
      <c r="N771" s="68">
        <v>16.311764705882354</v>
      </c>
      <c r="O771" s="104"/>
    </row>
    <row r="772" spans="2:15" x14ac:dyDescent="0.25">
      <c r="B772" s="104" t="s">
        <v>441</v>
      </c>
      <c r="C772" s="105">
        <v>59.371764705882377</v>
      </c>
      <c r="D772" s="68">
        <v>36.903999999999989</v>
      </c>
      <c r="E772" s="68">
        <v>7.732705882352942</v>
      </c>
      <c r="F772" s="106">
        <v>14.735058823529414</v>
      </c>
      <c r="G772" s="105">
        <v>58.908705882352969</v>
      </c>
      <c r="H772" s="68">
        <v>3.5087058823529436</v>
      </c>
      <c r="I772" s="68">
        <v>14.940000000000001</v>
      </c>
      <c r="J772" s="106">
        <v>40.460000000000058</v>
      </c>
      <c r="K772" s="105">
        <v>51.154117647058818</v>
      </c>
      <c r="L772" s="68">
        <v>11.200000000000017</v>
      </c>
      <c r="M772" s="68">
        <v>14.408235294117647</v>
      </c>
      <c r="N772" s="68">
        <v>25.545882352941174</v>
      </c>
      <c r="O772" s="104"/>
    </row>
    <row r="773" spans="2:15" x14ac:dyDescent="0.25">
      <c r="B773" s="104" t="s">
        <v>708</v>
      </c>
      <c r="C773" s="105">
        <v>46.38000000000001</v>
      </c>
      <c r="D773" s="68">
        <v>30.207692307692316</v>
      </c>
      <c r="E773" s="68">
        <v>9.3584615384615368</v>
      </c>
      <c r="F773" s="106">
        <v>6.8138461538461526</v>
      </c>
      <c r="G773" s="105">
        <v>53.944615384615389</v>
      </c>
      <c r="H773" s="68">
        <v>9.3046153846153832</v>
      </c>
      <c r="I773" s="68">
        <v>9.9599999999999973</v>
      </c>
      <c r="J773" s="106">
        <v>34.679999999999986</v>
      </c>
      <c r="K773" s="105">
        <v>62.696153846153862</v>
      </c>
      <c r="L773" s="68">
        <v>4.799999999999998</v>
      </c>
      <c r="M773" s="68">
        <v>25.899999999999991</v>
      </c>
      <c r="N773" s="68">
        <v>31.996153846153849</v>
      </c>
      <c r="O773" s="104"/>
    </row>
    <row r="774" spans="2:15" x14ac:dyDescent="0.25">
      <c r="B774" s="104" t="s">
        <v>1083</v>
      </c>
      <c r="C774" s="105">
        <v>31.949787234042546</v>
      </c>
      <c r="D774" s="68">
        <v>4.76</v>
      </c>
      <c r="E774" s="68">
        <v>8.6059574468085103</v>
      </c>
      <c r="F774" s="106">
        <v>18.583829787234045</v>
      </c>
      <c r="G774" s="105">
        <v>85.707234042553182</v>
      </c>
      <c r="H774" s="68">
        <v>17.947234042553188</v>
      </c>
      <c r="I774" s="68">
        <v>9.9600000000000097</v>
      </c>
      <c r="J774" s="106">
        <v>57.8</v>
      </c>
      <c r="K774" s="105">
        <v>60.427659574468045</v>
      </c>
      <c r="L774" s="68">
        <v>16</v>
      </c>
      <c r="M774" s="68">
        <v>10.627659574468094</v>
      </c>
      <c r="N774" s="68">
        <v>33.799999999999997</v>
      </c>
      <c r="O774" s="104"/>
    </row>
    <row r="775" spans="2:15" x14ac:dyDescent="0.25">
      <c r="B775" s="104" t="s">
        <v>1174</v>
      </c>
      <c r="C775" s="105">
        <v>25.004999999999999</v>
      </c>
      <c r="D775" s="68">
        <v>4.76</v>
      </c>
      <c r="E775" s="68">
        <v>13.035000000000002</v>
      </c>
      <c r="F775" s="106">
        <v>7.21</v>
      </c>
      <c r="G775" s="105">
        <v>72.88</v>
      </c>
      <c r="H775" s="68">
        <v>19.200000000000003</v>
      </c>
      <c r="I775" s="68">
        <v>1.66</v>
      </c>
      <c r="J775" s="106">
        <v>52.02</v>
      </c>
      <c r="K775" s="105">
        <v>62.574999999999989</v>
      </c>
      <c r="L775" s="68">
        <v>8</v>
      </c>
      <c r="M775" s="68">
        <v>11.1</v>
      </c>
      <c r="N775" s="68">
        <v>43.474999999999994</v>
      </c>
      <c r="O775" s="104"/>
    </row>
    <row r="776" spans="2:15" x14ac:dyDescent="0.25">
      <c r="B776" s="104" t="s">
        <v>986</v>
      </c>
      <c r="C776" s="105">
        <v>41.731999999999992</v>
      </c>
      <c r="D776" s="68">
        <v>9.5200000000000014</v>
      </c>
      <c r="E776" s="68">
        <v>17.38</v>
      </c>
      <c r="F776" s="106">
        <v>14.832000000000001</v>
      </c>
      <c r="G776" s="105">
        <v>86.956000000000003</v>
      </c>
      <c r="H776" s="68">
        <v>17.535999999999998</v>
      </c>
      <c r="I776" s="68">
        <v>11.620000000000003</v>
      </c>
      <c r="J776" s="106">
        <v>57.8</v>
      </c>
      <c r="K776" s="105">
        <v>75.569999999999993</v>
      </c>
      <c r="L776" s="68">
        <v>3.1999999999999997</v>
      </c>
      <c r="M776" s="68">
        <v>29.599999999999998</v>
      </c>
      <c r="N776" s="68">
        <v>42.769999999999996</v>
      </c>
      <c r="O776" s="104"/>
    </row>
    <row r="777" spans="2:15" x14ac:dyDescent="0.25">
      <c r="B777" s="104" t="s">
        <v>816</v>
      </c>
      <c r="C777" s="105">
        <v>36.353750000000005</v>
      </c>
      <c r="D777" s="68">
        <v>16.064999999999998</v>
      </c>
      <c r="E777" s="68">
        <v>15.01</v>
      </c>
      <c r="F777" s="106">
        <v>5.2787500000000014</v>
      </c>
      <c r="G777" s="105">
        <v>56.72</v>
      </c>
      <c r="H777" s="68">
        <v>12.080000000000002</v>
      </c>
      <c r="I777" s="68">
        <v>9.9599999999999991</v>
      </c>
      <c r="J777" s="106">
        <v>34.679999999999993</v>
      </c>
      <c r="K777" s="105">
        <v>60.46875</v>
      </c>
      <c r="L777" s="68">
        <v>9.5999999999999979</v>
      </c>
      <c r="M777" s="68">
        <v>25.899999999999995</v>
      </c>
      <c r="N777" s="68">
        <v>24.96875</v>
      </c>
      <c r="O777" s="104"/>
    </row>
    <row r="778" spans="2:15" x14ac:dyDescent="0.25">
      <c r="B778" s="104" t="s">
        <v>880</v>
      </c>
      <c r="C778" s="105">
        <v>41.300000000000004</v>
      </c>
      <c r="D778" s="68">
        <v>13.414545454545454</v>
      </c>
      <c r="E778" s="68">
        <v>16.087272727272726</v>
      </c>
      <c r="F778" s="106">
        <v>11.798181818181817</v>
      </c>
      <c r="G778" s="105">
        <v>89.783636363636376</v>
      </c>
      <c r="H778" s="68">
        <v>20.363636363636363</v>
      </c>
      <c r="I778" s="68">
        <v>11.620000000000003</v>
      </c>
      <c r="J778" s="106">
        <v>57.8</v>
      </c>
      <c r="K778" s="105">
        <v>54.036363636363632</v>
      </c>
      <c r="L778" s="68">
        <v>3.1999999999999997</v>
      </c>
      <c r="M778" s="68">
        <v>11.099999999999998</v>
      </c>
      <c r="N778" s="68">
        <v>39.736363636363635</v>
      </c>
      <c r="O778" s="104"/>
    </row>
    <row r="779" spans="2:15" x14ac:dyDescent="0.25">
      <c r="B779" s="104" t="s">
        <v>1020</v>
      </c>
      <c r="C779" s="105">
        <v>33.001818181818187</v>
      </c>
      <c r="D779" s="68">
        <v>17.741818181818186</v>
      </c>
      <c r="E779" s="68">
        <v>8.3309090909090902</v>
      </c>
      <c r="F779" s="106">
        <v>6.9290909090909061</v>
      </c>
      <c r="G779" s="105">
        <v>82.069090909090889</v>
      </c>
      <c r="H779" s="68">
        <v>17.629090909090912</v>
      </c>
      <c r="I779" s="68">
        <v>6.6400000000000023</v>
      </c>
      <c r="J779" s="106">
        <v>57.8</v>
      </c>
      <c r="K779" s="105">
        <v>51.459090909090897</v>
      </c>
      <c r="L779" s="68">
        <v>4.799999999999998</v>
      </c>
      <c r="M779" s="68">
        <v>13.118181818181817</v>
      </c>
      <c r="N779" s="68">
        <v>33.540909090909082</v>
      </c>
      <c r="O779" s="104"/>
    </row>
    <row r="780" spans="2:15" x14ac:dyDescent="0.25">
      <c r="B780" s="104" t="s">
        <v>303</v>
      </c>
      <c r="C780" s="105">
        <v>39.494545454545467</v>
      </c>
      <c r="D780" s="68">
        <v>18.001454545454553</v>
      </c>
      <c r="E780" s="68">
        <v>9.8821818181818202</v>
      </c>
      <c r="F780" s="106">
        <v>11.610909090909098</v>
      </c>
      <c r="G780" s="105">
        <v>42.690181818181813</v>
      </c>
      <c r="H780" s="68">
        <v>17.85018181818182</v>
      </c>
      <c r="I780" s="68">
        <v>13.279999999999992</v>
      </c>
      <c r="J780" s="106">
        <v>11.559999999999992</v>
      </c>
      <c r="K780" s="105">
        <v>63.945454545454545</v>
      </c>
      <c r="L780" s="68">
        <v>4.8000000000000052</v>
      </c>
      <c r="M780" s="68">
        <v>24.621818181818178</v>
      </c>
      <c r="N780" s="68">
        <v>34.523636363636363</v>
      </c>
      <c r="O780" s="104"/>
    </row>
    <row r="781" spans="2:15" x14ac:dyDescent="0.25">
      <c r="B781" s="104" t="s">
        <v>1054</v>
      </c>
      <c r="C781" s="105">
        <v>46.123478260869568</v>
      </c>
      <c r="D781" s="68">
        <v>26.283478260869561</v>
      </c>
      <c r="E781" s="68">
        <v>10.166956521739131</v>
      </c>
      <c r="F781" s="106">
        <v>9.673043478260869</v>
      </c>
      <c r="G781" s="105">
        <v>38.923478260869572</v>
      </c>
      <c r="H781" s="68">
        <v>19.923478260869569</v>
      </c>
      <c r="I781" s="68">
        <v>1.6600000000000006</v>
      </c>
      <c r="J781" s="106">
        <v>17.339999999999993</v>
      </c>
      <c r="K781" s="105">
        <v>63.30869565217391</v>
      </c>
      <c r="L781" s="68">
        <v>4.799999999999998</v>
      </c>
      <c r="M781" s="68">
        <v>18.660869565217389</v>
      </c>
      <c r="N781" s="68">
        <v>39.847826086956523</v>
      </c>
      <c r="O781" s="104"/>
    </row>
    <row r="782" spans="2:15" x14ac:dyDescent="0.25">
      <c r="B782" s="104" t="s">
        <v>746</v>
      </c>
      <c r="C782" s="105">
        <v>33.743076923076927</v>
      </c>
      <c r="D782" s="68">
        <v>25.996923076923071</v>
      </c>
      <c r="E782" s="68">
        <v>6.3199999999999994</v>
      </c>
      <c r="F782" s="106">
        <v>1.4261538461538463</v>
      </c>
      <c r="G782" s="105">
        <v>60.672307692307683</v>
      </c>
      <c r="H782" s="68">
        <v>9.4523076923076896</v>
      </c>
      <c r="I782" s="68">
        <v>4.9799999999999995</v>
      </c>
      <c r="J782" s="106">
        <v>46.24</v>
      </c>
      <c r="K782" s="105">
        <v>61.46153846153846</v>
      </c>
      <c r="L782" s="68">
        <v>14.400000000000004</v>
      </c>
      <c r="M782" s="68">
        <v>18.5</v>
      </c>
      <c r="N782" s="68">
        <v>28.561538461538458</v>
      </c>
      <c r="O782" s="104"/>
    </row>
    <row r="783" spans="2:15" x14ac:dyDescent="0.25">
      <c r="B783" s="104" t="s">
        <v>697</v>
      </c>
      <c r="C783" s="105">
        <v>41.313684210526311</v>
      </c>
      <c r="D783" s="68">
        <v>23.549473684210533</v>
      </c>
      <c r="E783" s="68">
        <v>11.475789473684211</v>
      </c>
      <c r="F783" s="106">
        <v>6.2884210526315796</v>
      </c>
      <c r="G783" s="105">
        <v>49.202105263157904</v>
      </c>
      <c r="H783" s="68">
        <v>7.8821052631578938</v>
      </c>
      <c r="I783" s="68">
        <v>6.6400000000000023</v>
      </c>
      <c r="J783" s="106">
        <v>34.679999999999993</v>
      </c>
      <c r="K783" s="105">
        <v>64.45263157894739</v>
      </c>
      <c r="L783" s="68">
        <v>16</v>
      </c>
      <c r="M783" s="68">
        <v>11.099999999999998</v>
      </c>
      <c r="N783" s="68">
        <v>37.352631578947374</v>
      </c>
      <c r="O783" s="104"/>
    </row>
    <row r="784" spans="2:15" x14ac:dyDescent="0.25">
      <c r="B784" s="104" t="s">
        <v>931</v>
      </c>
      <c r="C784" s="105">
        <v>37.9732075471698</v>
      </c>
      <c r="D784" s="68">
        <v>4.759999999999998</v>
      </c>
      <c r="E784" s="68">
        <v>16.694339622641515</v>
      </c>
      <c r="F784" s="106">
        <v>16.518867924528305</v>
      </c>
      <c r="G784" s="105">
        <v>88.842264150943421</v>
      </c>
      <c r="H784" s="68">
        <v>14.4422641509434</v>
      </c>
      <c r="I784" s="68">
        <v>16.600000000000001</v>
      </c>
      <c r="J784" s="106">
        <v>57.8</v>
      </c>
      <c r="K784" s="105">
        <v>58.630188679245308</v>
      </c>
      <c r="L784" s="68">
        <v>1.5999999999999992</v>
      </c>
      <c r="M784" s="68">
        <v>14.730188679245275</v>
      </c>
      <c r="N784" s="68">
        <v>42.3</v>
      </c>
      <c r="O784" s="104"/>
    </row>
    <row r="785" spans="2:15" x14ac:dyDescent="0.25">
      <c r="B785" s="104" t="s">
        <v>564</v>
      </c>
      <c r="C785" s="105">
        <v>53.516666666666673</v>
      </c>
      <c r="D785" s="68">
        <v>44.426666666666662</v>
      </c>
      <c r="E785" s="68">
        <v>7.3733333333333331</v>
      </c>
      <c r="F785" s="106">
        <v>1.7166666666666668</v>
      </c>
      <c r="G785" s="105">
        <v>53.72</v>
      </c>
      <c r="H785" s="68">
        <v>5.76</v>
      </c>
      <c r="I785" s="68">
        <v>13.28</v>
      </c>
      <c r="J785" s="106">
        <v>34.68</v>
      </c>
      <c r="K785" s="105">
        <v>38.783333333333331</v>
      </c>
      <c r="L785" s="68">
        <v>12.799999999999999</v>
      </c>
      <c r="M785" s="68">
        <v>11.1</v>
      </c>
      <c r="N785" s="68">
        <v>14.883333333333335</v>
      </c>
      <c r="O785" s="104"/>
    </row>
    <row r="786" spans="2:15" x14ac:dyDescent="0.25">
      <c r="B786" s="104" t="s">
        <v>1169</v>
      </c>
      <c r="C786" s="105">
        <v>36.593333333333334</v>
      </c>
      <c r="D786" s="68">
        <v>5.2888888888888888</v>
      </c>
      <c r="E786" s="68">
        <v>18.257777777777775</v>
      </c>
      <c r="F786" s="106">
        <v>13.046666666666667</v>
      </c>
      <c r="G786" s="105">
        <v>69.751111111111115</v>
      </c>
      <c r="H786" s="68">
        <v>16.071111111111112</v>
      </c>
      <c r="I786" s="68">
        <v>1.66</v>
      </c>
      <c r="J786" s="106">
        <v>52.02</v>
      </c>
      <c r="K786" s="105">
        <v>55.033333333333339</v>
      </c>
      <c r="L786" s="68">
        <v>3.1999999999999997</v>
      </c>
      <c r="M786" s="68">
        <v>11.1</v>
      </c>
      <c r="N786" s="68">
        <v>40.733333333333334</v>
      </c>
      <c r="O786" s="104"/>
    </row>
    <row r="787" spans="2:15" x14ac:dyDescent="0.25">
      <c r="B787" s="104" t="s">
        <v>340</v>
      </c>
      <c r="C787" s="105">
        <v>48.240952380952386</v>
      </c>
      <c r="D787" s="68">
        <v>22.780000000000019</v>
      </c>
      <c r="E787" s="68">
        <v>12.41428571428572</v>
      </c>
      <c r="F787" s="106">
        <v>13.046666666666681</v>
      </c>
      <c r="G787" s="105">
        <v>72.770476190476202</v>
      </c>
      <c r="H787" s="68">
        <v>15.710476190476189</v>
      </c>
      <c r="I787" s="68">
        <v>16.600000000000001</v>
      </c>
      <c r="J787" s="106">
        <v>40.460000000000058</v>
      </c>
      <c r="K787" s="105">
        <v>59.113095238095291</v>
      </c>
      <c r="L787" s="68">
        <v>4.8000000000000069</v>
      </c>
      <c r="M787" s="68">
        <v>18.279761904761905</v>
      </c>
      <c r="N787" s="68">
        <v>36.033333333333339</v>
      </c>
      <c r="O787" s="104"/>
    </row>
    <row r="788" spans="2:15" x14ac:dyDescent="0.25">
      <c r="B788" s="104" t="s">
        <v>1249</v>
      </c>
      <c r="C788" s="105">
        <v>27.3725925925926</v>
      </c>
      <c r="D788" s="68">
        <v>16.042962962962964</v>
      </c>
      <c r="E788" s="68">
        <v>5.1496296296296293</v>
      </c>
      <c r="F788" s="106">
        <v>6.1799999999999953</v>
      </c>
      <c r="G788" s="105">
        <v>59.890370370370356</v>
      </c>
      <c r="H788" s="68">
        <v>6.2103703703703701</v>
      </c>
      <c r="I788" s="68">
        <v>1.659999999999999</v>
      </c>
      <c r="J788" s="106">
        <v>52.019999999999946</v>
      </c>
      <c r="K788" s="105">
        <v>37.485185185185166</v>
      </c>
      <c r="L788" s="68">
        <v>4.8000000000000052</v>
      </c>
      <c r="M788" s="68">
        <v>11.100000000000012</v>
      </c>
      <c r="N788" s="68">
        <v>21.5851851851852</v>
      </c>
      <c r="O788" s="104"/>
    </row>
    <row r="789" spans="2:15" x14ac:dyDescent="0.25">
      <c r="B789" s="104" t="s">
        <v>857</v>
      </c>
      <c r="C789" s="105">
        <v>44.102857142857147</v>
      </c>
      <c r="D789" s="68">
        <v>14.960000000000003</v>
      </c>
      <c r="E789" s="68">
        <v>20.31428571428571</v>
      </c>
      <c r="F789" s="106">
        <v>8.8285714285714292</v>
      </c>
      <c r="G789" s="105">
        <v>76.84571428571428</v>
      </c>
      <c r="H789" s="68">
        <v>15.72571428571429</v>
      </c>
      <c r="I789" s="68">
        <v>3.32</v>
      </c>
      <c r="J789" s="106">
        <v>57.8</v>
      </c>
      <c r="K789" s="105">
        <v>60.728571428571421</v>
      </c>
      <c r="L789" s="68">
        <v>8</v>
      </c>
      <c r="M789" s="68">
        <v>11.1</v>
      </c>
      <c r="N789" s="68">
        <v>41.628571428571433</v>
      </c>
      <c r="O789" s="104"/>
    </row>
    <row r="790" spans="2:15" x14ac:dyDescent="0.25">
      <c r="B790" s="104" t="s">
        <v>611</v>
      </c>
      <c r="C790" s="105">
        <v>62.70000000000001</v>
      </c>
      <c r="D790" s="68">
        <v>30.146666666666665</v>
      </c>
      <c r="E790" s="68">
        <v>12.639999999999999</v>
      </c>
      <c r="F790" s="106">
        <v>19.913333333333334</v>
      </c>
      <c r="G790" s="105">
        <v>68.38</v>
      </c>
      <c r="H790" s="68">
        <v>20.48</v>
      </c>
      <c r="I790" s="68">
        <v>1.6600000000000004</v>
      </c>
      <c r="J790" s="106">
        <v>46.240000000000009</v>
      </c>
      <c r="K790" s="105">
        <v>31.766666666666669</v>
      </c>
      <c r="L790" s="68">
        <v>14.4</v>
      </c>
      <c r="M790" s="68">
        <v>11.1</v>
      </c>
      <c r="N790" s="68">
        <v>6.2666666666666666</v>
      </c>
      <c r="O790" s="104"/>
    </row>
    <row r="791" spans="2:15" x14ac:dyDescent="0.25">
      <c r="B791" s="104" t="s">
        <v>1197</v>
      </c>
      <c r="C791" s="105">
        <v>25.898000000000003</v>
      </c>
      <c r="D791" s="68">
        <v>14.756</v>
      </c>
      <c r="E791" s="68">
        <v>10.112</v>
      </c>
      <c r="F791" s="106">
        <v>1.03</v>
      </c>
      <c r="G791" s="105">
        <v>61.86399999999999</v>
      </c>
      <c r="H791" s="68">
        <v>4.8640000000000008</v>
      </c>
      <c r="I791" s="68">
        <v>4.9799999999999995</v>
      </c>
      <c r="J791" s="106">
        <v>52.02</v>
      </c>
      <c r="K791" s="105">
        <v>42.7</v>
      </c>
      <c r="L791" s="68">
        <v>12.799999999999999</v>
      </c>
      <c r="M791" s="68">
        <v>11.099999999999998</v>
      </c>
      <c r="N791" s="68">
        <v>18.8</v>
      </c>
      <c r="O791" s="104"/>
    </row>
    <row r="792" spans="2:15" x14ac:dyDescent="0.25">
      <c r="B792" s="104" t="s">
        <v>319</v>
      </c>
      <c r="C792" s="105">
        <v>46.621818181818185</v>
      </c>
      <c r="D792" s="68">
        <v>14.28</v>
      </c>
      <c r="E792" s="68">
        <v>14.363636363636367</v>
      </c>
      <c r="F792" s="106">
        <v>17.97818181818182</v>
      </c>
      <c r="G792" s="105">
        <v>42.76</v>
      </c>
      <c r="H792" s="68">
        <v>17.919999999999998</v>
      </c>
      <c r="I792" s="68">
        <v>13.28</v>
      </c>
      <c r="J792" s="106">
        <v>11.559999999999999</v>
      </c>
      <c r="K792" s="105">
        <v>56.5</v>
      </c>
      <c r="L792" s="68">
        <v>6.3999999999999995</v>
      </c>
      <c r="M792" s="68">
        <v>9.0818181818181802</v>
      </c>
      <c r="N792" s="68">
        <v>41.01818181818183</v>
      </c>
      <c r="O792" s="104"/>
    </row>
    <row r="793" spans="2:15" x14ac:dyDescent="0.25">
      <c r="B793" s="104" t="s">
        <v>576</v>
      </c>
      <c r="C793" s="105">
        <v>61.390000000000015</v>
      </c>
      <c r="D793" s="68">
        <v>46.806666666666672</v>
      </c>
      <c r="E793" s="68">
        <v>7.3733333333333331</v>
      </c>
      <c r="F793" s="106">
        <v>7.2099999999999991</v>
      </c>
      <c r="G793" s="105">
        <v>29.76</v>
      </c>
      <c r="H793" s="68">
        <v>0</v>
      </c>
      <c r="I793" s="68">
        <v>6.64</v>
      </c>
      <c r="J793" s="106">
        <v>23.119999999999997</v>
      </c>
      <c r="K793" s="105">
        <v>43.516666666666659</v>
      </c>
      <c r="L793" s="68">
        <v>14.4</v>
      </c>
      <c r="M793" s="68">
        <v>11.1</v>
      </c>
      <c r="N793" s="68">
        <v>18.016666666666669</v>
      </c>
      <c r="O793" s="104"/>
    </row>
    <row r="794" spans="2:15" x14ac:dyDescent="0.25">
      <c r="B794" s="104" t="s">
        <v>881</v>
      </c>
      <c r="C794" s="105">
        <v>46.356666666666676</v>
      </c>
      <c r="D794" s="68">
        <v>11.9</v>
      </c>
      <c r="E794" s="68">
        <v>21.066666666666666</v>
      </c>
      <c r="F794" s="106">
        <v>13.39</v>
      </c>
      <c r="G794" s="105">
        <v>87.433333333333337</v>
      </c>
      <c r="H794" s="68">
        <v>21.333333333333329</v>
      </c>
      <c r="I794" s="68">
        <v>8.3000000000000007</v>
      </c>
      <c r="J794" s="106">
        <v>57.8</v>
      </c>
      <c r="K794" s="105">
        <v>57.383333333333347</v>
      </c>
      <c r="L794" s="68">
        <v>3.1999999999999997</v>
      </c>
      <c r="M794" s="68">
        <v>11.1</v>
      </c>
      <c r="N794" s="68">
        <v>43.083333333333329</v>
      </c>
      <c r="O794" s="104"/>
    </row>
    <row r="795" spans="2:15" x14ac:dyDescent="0.25">
      <c r="B795" s="104" t="s">
        <v>1171</v>
      </c>
      <c r="C795" s="105">
        <v>24.599999999999998</v>
      </c>
      <c r="D795" s="68">
        <v>4.7600000000000007</v>
      </c>
      <c r="E795" s="68">
        <v>9.2825000000000006</v>
      </c>
      <c r="F795" s="106">
        <v>10.557499999999999</v>
      </c>
      <c r="G795" s="105">
        <v>71.019999999999982</v>
      </c>
      <c r="H795" s="68">
        <v>15.68</v>
      </c>
      <c r="I795" s="68">
        <v>3.3200000000000007</v>
      </c>
      <c r="J795" s="106">
        <v>52.02000000000001</v>
      </c>
      <c r="K795" s="105">
        <v>62.381249999999994</v>
      </c>
      <c r="L795" s="68">
        <v>12.800000000000002</v>
      </c>
      <c r="M795" s="68">
        <v>11.099999999999998</v>
      </c>
      <c r="N795" s="68">
        <v>38.481249999999996</v>
      </c>
      <c r="O795" s="104"/>
    </row>
    <row r="796" spans="2:15" x14ac:dyDescent="0.25">
      <c r="B796" s="104" t="s">
        <v>943</v>
      </c>
      <c r="C796" s="105">
        <v>26.256190476190476</v>
      </c>
      <c r="D796" s="68">
        <v>9.2933333333333366</v>
      </c>
      <c r="E796" s="68">
        <v>12.940952380952382</v>
      </c>
      <c r="F796" s="106">
        <v>4.0219047619047625</v>
      </c>
      <c r="G796" s="105">
        <v>32.412380952380957</v>
      </c>
      <c r="H796" s="68">
        <v>19.992380952380952</v>
      </c>
      <c r="I796" s="68">
        <v>6.6400000000000015</v>
      </c>
      <c r="J796" s="106">
        <v>5.7800000000000011</v>
      </c>
      <c r="K796" s="105">
        <v>64.219047619047615</v>
      </c>
      <c r="L796" s="68">
        <v>14.399999999999999</v>
      </c>
      <c r="M796" s="68">
        <v>11.099999999999998</v>
      </c>
      <c r="N796" s="68">
        <v>38.719047619047622</v>
      </c>
      <c r="O796" s="104"/>
    </row>
    <row r="797" spans="2:15" x14ac:dyDescent="0.25">
      <c r="B797" s="104" t="s">
        <v>998</v>
      </c>
      <c r="C797" s="105">
        <v>41.036363636363639</v>
      </c>
      <c r="D797" s="68">
        <v>9.3036363636363664</v>
      </c>
      <c r="E797" s="68">
        <v>20.683636363636367</v>
      </c>
      <c r="F797" s="106">
        <v>11.049090909090907</v>
      </c>
      <c r="G797" s="105">
        <v>71.999999999999986</v>
      </c>
      <c r="H797" s="68">
        <v>10.880000000000003</v>
      </c>
      <c r="I797" s="68">
        <v>3.3200000000000012</v>
      </c>
      <c r="J797" s="106">
        <v>57.8</v>
      </c>
      <c r="K797" s="105">
        <v>68.268181818181816</v>
      </c>
      <c r="L797" s="68">
        <v>1.6000000000000005</v>
      </c>
      <c r="M797" s="68">
        <v>22.872727272727275</v>
      </c>
      <c r="N797" s="68">
        <v>43.79545454545454</v>
      </c>
      <c r="O797" s="104"/>
    </row>
    <row r="798" spans="2:15" x14ac:dyDescent="0.25">
      <c r="B798" s="104" t="s">
        <v>1009</v>
      </c>
      <c r="C798" s="105">
        <v>42.893333333333338</v>
      </c>
      <c r="D798" s="68">
        <v>13.962666666666664</v>
      </c>
      <c r="E798" s="68">
        <v>19.591999999999999</v>
      </c>
      <c r="F798" s="106">
        <v>9.3386666666666649</v>
      </c>
      <c r="G798" s="105">
        <v>85.005333333333326</v>
      </c>
      <c r="H798" s="68">
        <v>20.565333333333331</v>
      </c>
      <c r="I798" s="68">
        <v>6.6400000000000015</v>
      </c>
      <c r="J798" s="106">
        <v>57.8</v>
      </c>
      <c r="K798" s="105">
        <v>79.839999999999989</v>
      </c>
      <c r="L798" s="68">
        <v>4.7999999999999989</v>
      </c>
      <c r="M798" s="68">
        <v>33.053333333333342</v>
      </c>
      <c r="N798" s="68">
        <v>41.986666666666665</v>
      </c>
      <c r="O798" s="104"/>
    </row>
    <row r="799" spans="2:15" x14ac:dyDescent="0.25">
      <c r="B799" s="104" t="s">
        <v>754</v>
      </c>
      <c r="C799" s="105">
        <v>31.171428571428567</v>
      </c>
      <c r="D799" s="68">
        <v>5.7800000000000029</v>
      </c>
      <c r="E799" s="68">
        <v>10.382857142857143</v>
      </c>
      <c r="F799" s="106">
        <v>15.008571428571424</v>
      </c>
      <c r="G799" s="105">
        <v>51.851428571428592</v>
      </c>
      <c r="H799" s="68">
        <v>15.451428571428572</v>
      </c>
      <c r="I799" s="68">
        <v>13.280000000000008</v>
      </c>
      <c r="J799" s="106">
        <v>23.120000000000008</v>
      </c>
      <c r="K799" s="105">
        <v>70.839285714285737</v>
      </c>
      <c r="L799" s="68">
        <v>12.800000000000006</v>
      </c>
      <c r="M799" s="68">
        <v>29.3357142857143</v>
      </c>
      <c r="N799" s="68">
        <v>28.703571428571436</v>
      </c>
      <c r="O799" s="104"/>
    </row>
    <row r="800" spans="2:15" x14ac:dyDescent="0.25">
      <c r="B800" s="104" t="s">
        <v>807</v>
      </c>
      <c r="C800" s="105">
        <v>39.673333333333325</v>
      </c>
      <c r="D800" s="68">
        <v>22.689333333333341</v>
      </c>
      <c r="E800" s="68">
        <v>11.902666666666665</v>
      </c>
      <c r="F800" s="106">
        <v>5.0813333333333315</v>
      </c>
      <c r="G800" s="105">
        <v>89.046666666666681</v>
      </c>
      <c r="H800" s="68">
        <v>19.626666666666669</v>
      </c>
      <c r="I800" s="68">
        <v>11.619999999999994</v>
      </c>
      <c r="J800" s="106">
        <v>57.8</v>
      </c>
      <c r="K800" s="105">
        <v>57.606666666666662</v>
      </c>
      <c r="L800" s="68">
        <v>6.400000000000003</v>
      </c>
      <c r="M800" s="68">
        <v>11.1</v>
      </c>
      <c r="N800" s="68">
        <v>40.106666666666669</v>
      </c>
      <c r="O800" s="104"/>
    </row>
    <row r="801" spans="2:15" x14ac:dyDescent="0.25">
      <c r="B801" s="104" t="s">
        <v>422</v>
      </c>
      <c r="C801" s="105">
        <v>63.152000000000001</v>
      </c>
      <c r="D801" s="68">
        <v>47.6</v>
      </c>
      <c r="E801" s="68">
        <v>13.904000000000002</v>
      </c>
      <c r="F801" s="106">
        <v>1.6480000000000001</v>
      </c>
      <c r="G801" s="105">
        <v>29.76</v>
      </c>
      <c r="H801" s="68">
        <v>0</v>
      </c>
      <c r="I801" s="68">
        <v>6.6400000000000006</v>
      </c>
      <c r="J801" s="106">
        <v>23.12</v>
      </c>
      <c r="K801" s="105">
        <v>59.620000000000005</v>
      </c>
      <c r="L801" s="68">
        <v>12.8</v>
      </c>
      <c r="M801" s="68">
        <v>11.1</v>
      </c>
      <c r="N801" s="68">
        <v>35.72</v>
      </c>
      <c r="O801" s="104"/>
    </row>
    <row r="802" spans="2:15" x14ac:dyDescent="0.25">
      <c r="B802" s="104" t="s">
        <v>510</v>
      </c>
      <c r="C802" s="105">
        <v>20.560000000000006</v>
      </c>
      <c r="D802" s="68">
        <v>4.7600000000000007</v>
      </c>
      <c r="E802" s="68">
        <v>15.8</v>
      </c>
      <c r="F802" s="106">
        <v>0</v>
      </c>
      <c r="G802" s="105">
        <v>45.112000000000002</v>
      </c>
      <c r="H802" s="68">
        <v>12.031999999999998</v>
      </c>
      <c r="I802" s="68">
        <v>9.9600000000000009</v>
      </c>
      <c r="J802" s="106">
        <v>23.12</v>
      </c>
      <c r="K802" s="105">
        <v>58.680000000000007</v>
      </c>
      <c r="L802" s="68">
        <v>12.8</v>
      </c>
      <c r="M802" s="68">
        <v>11.1</v>
      </c>
      <c r="N802" s="68">
        <v>34.78</v>
      </c>
      <c r="O802" s="104"/>
    </row>
    <row r="803" spans="2:15" x14ac:dyDescent="0.25">
      <c r="B803" s="104" t="s">
        <v>710</v>
      </c>
      <c r="C803" s="105">
        <v>41.441975308641979</v>
      </c>
      <c r="D803" s="68">
        <v>18.452345679012346</v>
      </c>
      <c r="E803" s="68">
        <v>17.750617283950611</v>
      </c>
      <c r="F803" s="106">
        <v>5.2390123456790079</v>
      </c>
      <c r="G803" s="105">
        <v>63.573580246913558</v>
      </c>
      <c r="H803" s="68">
        <v>13.953580246913582</v>
      </c>
      <c r="I803" s="68">
        <v>14.939999999999996</v>
      </c>
      <c r="J803" s="106">
        <v>34.680000000000049</v>
      </c>
      <c r="K803" s="105">
        <v>68.86790123456791</v>
      </c>
      <c r="L803" s="68">
        <v>3.1999999999999948</v>
      </c>
      <c r="M803" s="68">
        <v>26.037037037037074</v>
      </c>
      <c r="N803" s="68">
        <v>39.630864197530862</v>
      </c>
      <c r="O803" s="104"/>
    </row>
    <row r="804" spans="2:15" x14ac:dyDescent="0.25">
      <c r="B804" s="104" t="s">
        <v>756</v>
      </c>
      <c r="C804" s="105">
        <v>30.974929577464774</v>
      </c>
      <c r="D804" s="68">
        <v>4.7599999999999936</v>
      </c>
      <c r="E804" s="68">
        <v>8.5453521126760563</v>
      </c>
      <c r="F804" s="106">
        <v>17.66957746478872</v>
      </c>
      <c r="G804" s="105">
        <v>40.851549295774646</v>
      </c>
      <c r="H804" s="68">
        <v>6.1115492957746493</v>
      </c>
      <c r="I804" s="68">
        <v>11.620000000000013</v>
      </c>
      <c r="J804" s="106">
        <v>23.119999999999969</v>
      </c>
      <c r="K804" s="105">
        <v>71.725352112676035</v>
      </c>
      <c r="L804" s="68">
        <v>12.799999999999983</v>
      </c>
      <c r="M804" s="68">
        <v>29.599999999999959</v>
      </c>
      <c r="N804" s="68">
        <v>29.32535211267605</v>
      </c>
      <c r="O804" s="104"/>
    </row>
    <row r="805" spans="2:15" x14ac:dyDescent="0.25">
      <c r="B805" s="104" t="s">
        <v>498</v>
      </c>
      <c r="C805" s="105">
        <v>25.065714285714289</v>
      </c>
      <c r="D805" s="68">
        <v>4.76</v>
      </c>
      <c r="E805" s="68">
        <v>0</v>
      </c>
      <c r="F805" s="106">
        <v>20.305714285714288</v>
      </c>
      <c r="G805" s="105">
        <v>33.557142857142857</v>
      </c>
      <c r="H805" s="68">
        <v>8.7771428571428576</v>
      </c>
      <c r="I805" s="68">
        <v>1.66</v>
      </c>
      <c r="J805" s="106">
        <v>23.119999999999997</v>
      </c>
      <c r="K805" s="105">
        <v>19.414285714285718</v>
      </c>
      <c r="L805" s="68">
        <v>1.5999999999999999</v>
      </c>
      <c r="M805" s="68">
        <v>11.1</v>
      </c>
      <c r="N805" s="68">
        <v>6.7142857142857135</v>
      </c>
      <c r="O805" s="104"/>
    </row>
    <row r="806" spans="2:15" x14ac:dyDescent="0.25">
      <c r="B806" s="104" t="s">
        <v>212</v>
      </c>
      <c r="C806" s="105">
        <v>32.002413793103429</v>
      </c>
      <c r="D806" s="68">
        <v>14.444137931034486</v>
      </c>
      <c r="E806" s="68">
        <v>13.402758620689658</v>
      </c>
      <c r="F806" s="106">
        <v>4.1555172413793082</v>
      </c>
      <c r="G806" s="105">
        <v>37.961379310344817</v>
      </c>
      <c r="H806" s="68">
        <v>16.441379310344832</v>
      </c>
      <c r="I806" s="68">
        <v>9.9600000000000115</v>
      </c>
      <c r="J806" s="106">
        <v>11.55999999999999</v>
      </c>
      <c r="K806" s="105">
        <v>66.436206896551695</v>
      </c>
      <c r="L806" s="68">
        <v>4.8000000000000052</v>
      </c>
      <c r="M806" s="68">
        <v>25.900000000000009</v>
      </c>
      <c r="N806" s="68">
        <v>35.736206896551714</v>
      </c>
      <c r="O806" s="104"/>
    </row>
    <row r="807" spans="2:15" x14ac:dyDescent="0.25">
      <c r="B807" s="104" t="s">
        <v>501</v>
      </c>
      <c r="C807" s="105">
        <v>30.467777777777776</v>
      </c>
      <c r="D807" s="68">
        <v>4.7600000000000016</v>
      </c>
      <c r="E807" s="68">
        <v>8.4266666666666694</v>
      </c>
      <c r="F807" s="106">
        <v>17.281111111111116</v>
      </c>
      <c r="G807" s="105">
        <v>37.817777777777778</v>
      </c>
      <c r="H807" s="68">
        <v>11.377777777777778</v>
      </c>
      <c r="I807" s="68">
        <v>3.3200000000000012</v>
      </c>
      <c r="J807" s="106">
        <v>23.120000000000008</v>
      </c>
      <c r="K807" s="105">
        <v>37.766666666666659</v>
      </c>
      <c r="L807" s="68">
        <v>1.6000000000000005</v>
      </c>
      <c r="M807" s="68">
        <v>11.099999999999998</v>
      </c>
      <c r="N807" s="68">
        <v>25.066666666666666</v>
      </c>
      <c r="O807" s="104"/>
    </row>
    <row r="808" spans="2:15" x14ac:dyDescent="0.25">
      <c r="B808" s="104" t="s">
        <v>752</v>
      </c>
      <c r="C808" s="105">
        <v>32.034285714285701</v>
      </c>
      <c r="D808" s="68">
        <v>4.7600000000000007</v>
      </c>
      <c r="E808" s="68">
        <v>9.0285714285714285</v>
      </c>
      <c r="F808" s="106">
        <v>18.245714285714282</v>
      </c>
      <c r="G808" s="105">
        <v>72.725714285714261</v>
      </c>
      <c r="H808" s="68">
        <v>1.645714285714285</v>
      </c>
      <c r="I808" s="68">
        <v>13.280000000000003</v>
      </c>
      <c r="J808" s="106">
        <v>57.8</v>
      </c>
      <c r="K808" s="105">
        <v>72.421428571428606</v>
      </c>
      <c r="L808" s="68">
        <v>11.199999999999992</v>
      </c>
      <c r="M808" s="68">
        <v>29.776190476190486</v>
      </c>
      <c r="N808" s="68">
        <v>31.445238095238093</v>
      </c>
      <c r="O808" s="104"/>
    </row>
    <row r="809" spans="2:15" x14ac:dyDescent="0.25">
      <c r="B809" s="104" t="s">
        <v>924</v>
      </c>
      <c r="C809" s="105">
        <v>23.135172413793104</v>
      </c>
      <c r="D809" s="68">
        <v>4.7600000000000025</v>
      </c>
      <c r="E809" s="68">
        <v>13.402758620689657</v>
      </c>
      <c r="F809" s="106">
        <v>4.9724137931034491</v>
      </c>
      <c r="G809" s="105">
        <v>86.888965517241346</v>
      </c>
      <c r="H809" s="68">
        <v>20.78896551724138</v>
      </c>
      <c r="I809" s="68">
        <v>8.3000000000000007</v>
      </c>
      <c r="J809" s="106">
        <v>57.8</v>
      </c>
      <c r="K809" s="105">
        <v>58.989655172413784</v>
      </c>
      <c r="L809" s="68">
        <v>6.400000000000003</v>
      </c>
      <c r="M809" s="68">
        <v>11.1</v>
      </c>
      <c r="N809" s="68">
        <v>41.489655172413798</v>
      </c>
      <c r="O809" s="104"/>
    </row>
    <row r="810" spans="2:15" x14ac:dyDescent="0.25">
      <c r="B810" s="104" t="s">
        <v>213</v>
      </c>
      <c r="C810" s="105">
        <v>57.825624999999988</v>
      </c>
      <c r="D810" s="68">
        <v>41.798750000000005</v>
      </c>
      <c r="E810" s="68">
        <v>14.417499999999999</v>
      </c>
      <c r="F810" s="106">
        <v>1.6093750000000007</v>
      </c>
      <c r="G810" s="105">
        <v>17.96</v>
      </c>
      <c r="H810" s="68">
        <v>3.0799999999999992</v>
      </c>
      <c r="I810" s="68">
        <v>3.3200000000000021</v>
      </c>
      <c r="J810" s="106">
        <v>11.560000000000004</v>
      </c>
      <c r="K810" s="105">
        <v>62.671875000000007</v>
      </c>
      <c r="L810" s="68">
        <v>9.6000000000000014</v>
      </c>
      <c r="M810" s="68">
        <v>25.899999999999984</v>
      </c>
      <c r="N810" s="68">
        <v>27.171874999999996</v>
      </c>
      <c r="O810" s="104"/>
    </row>
    <row r="811" spans="2:15" x14ac:dyDescent="0.25">
      <c r="B811" s="104" t="s">
        <v>833</v>
      </c>
      <c r="C811" s="105">
        <v>47.364999999999995</v>
      </c>
      <c r="D811" s="68">
        <v>13.090000000000002</v>
      </c>
      <c r="E811" s="68">
        <v>24.490000000000006</v>
      </c>
      <c r="F811" s="106">
        <v>9.7850000000000019</v>
      </c>
      <c r="G811" s="105">
        <v>65.44</v>
      </c>
      <c r="H811" s="68">
        <v>20.8</v>
      </c>
      <c r="I811" s="68">
        <v>9.9600000000000009</v>
      </c>
      <c r="J811" s="106">
        <v>34.68</v>
      </c>
      <c r="K811" s="105">
        <v>85.375</v>
      </c>
      <c r="L811" s="68">
        <v>16</v>
      </c>
      <c r="M811" s="68">
        <v>25.9</v>
      </c>
      <c r="N811" s="68">
        <v>43.474999999999994</v>
      </c>
      <c r="O811" s="104"/>
    </row>
    <row r="812" spans="2:15" x14ac:dyDescent="0.25">
      <c r="B812" s="104" t="s">
        <v>464</v>
      </c>
      <c r="C812" s="105">
        <v>54.817777777777771</v>
      </c>
      <c r="D812" s="68">
        <v>35.435555555555553</v>
      </c>
      <c r="E812" s="68">
        <v>7.0222222222222221</v>
      </c>
      <c r="F812" s="106">
        <v>12.360000000000001</v>
      </c>
      <c r="G812" s="105">
        <v>45.96</v>
      </c>
      <c r="H812" s="68">
        <v>3.8400000000000007</v>
      </c>
      <c r="I812" s="68">
        <v>1.66</v>
      </c>
      <c r="J812" s="106">
        <v>40.46</v>
      </c>
      <c r="K812" s="105">
        <v>46.81111111111111</v>
      </c>
      <c r="L812" s="68">
        <v>9.6</v>
      </c>
      <c r="M812" s="68">
        <v>11.1</v>
      </c>
      <c r="N812" s="68">
        <v>26.111111111111118</v>
      </c>
      <c r="O812" s="104"/>
    </row>
    <row r="813" spans="2:15" x14ac:dyDescent="0.25">
      <c r="B813" s="104" t="s">
        <v>461</v>
      </c>
      <c r="C813" s="105">
        <v>53.572280701754387</v>
      </c>
      <c r="D813" s="68">
        <v>31.566315789473688</v>
      </c>
      <c r="E813" s="68">
        <v>8.8147368421052636</v>
      </c>
      <c r="F813" s="106">
        <v>13.19122807017545</v>
      </c>
      <c r="G813" s="105">
        <v>69.604561403508754</v>
      </c>
      <c r="H813" s="68">
        <v>11.744561403508776</v>
      </c>
      <c r="I813" s="68">
        <v>11.620000000000005</v>
      </c>
      <c r="J813" s="106">
        <v>46.239999999999959</v>
      </c>
      <c r="K813" s="105">
        <v>52.726315789473695</v>
      </c>
      <c r="L813" s="68">
        <v>11.200000000000003</v>
      </c>
      <c r="M813" s="68">
        <v>11.100000000000012</v>
      </c>
      <c r="N813" s="68">
        <v>30.426315789473691</v>
      </c>
      <c r="O813" s="104"/>
    </row>
    <row r="814" spans="2:15" x14ac:dyDescent="0.25">
      <c r="B814" s="104" t="s">
        <v>496</v>
      </c>
      <c r="C814" s="105">
        <v>30.743529411764712</v>
      </c>
      <c r="D814" s="68">
        <v>4.7600000000000007</v>
      </c>
      <c r="E814" s="68">
        <v>7.8070588235294123</v>
      </c>
      <c r="F814" s="106">
        <v>18.176470588235293</v>
      </c>
      <c r="G814" s="105">
        <v>51.670588235294119</v>
      </c>
      <c r="H814" s="68">
        <v>21.910588235294124</v>
      </c>
      <c r="I814" s="68">
        <v>6.6400000000000015</v>
      </c>
      <c r="J814" s="106">
        <v>23.120000000000005</v>
      </c>
      <c r="K814" s="105">
        <v>61.282352941176455</v>
      </c>
      <c r="L814" s="68">
        <v>11.199999999999998</v>
      </c>
      <c r="M814" s="68">
        <v>11.099999999999998</v>
      </c>
      <c r="N814" s="68">
        <v>38.982352941176472</v>
      </c>
      <c r="O814" s="104"/>
    </row>
    <row r="815" spans="2:15" x14ac:dyDescent="0.25">
      <c r="B815" s="104" t="s">
        <v>293</v>
      </c>
      <c r="C815" s="105">
        <v>41.239999999999995</v>
      </c>
      <c r="D815" s="68">
        <v>15.232000000000001</v>
      </c>
      <c r="E815" s="68">
        <v>14.746666666666666</v>
      </c>
      <c r="F815" s="106">
        <v>11.261333333333333</v>
      </c>
      <c r="G815" s="105">
        <v>26.570666666666668</v>
      </c>
      <c r="H815" s="68">
        <v>11.690666666666667</v>
      </c>
      <c r="I815" s="68">
        <v>3.3200000000000007</v>
      </c>
      <c r="J815" s="106">
        <v>11.560000000000002</v>
      </c>
      <c r="K815" s="105">
        <v>63.166666666666671</v>
      </c>
      <c r="L815" s="68">
        <v>8</v>
      </c>
      <c r="M815" s="68">
        <v>10.36</v>
      </c>
      <c r="N815" s="68">
        <v>44.806666666666665</v>
      </c>
      <c r="O815" s="104"/>
    </row>
    <row r="816" spans="2:15" x14ac:dyDescent="0.25">
      <c r="B816" s="104" t="s">
        <v>1065</v>
      </c>
      <c r="C816" s="105">
        <v>44.995555555555562</v>
      </c>
      <c r="D816" s="68">
        <v>28.824444444444442</v>
      </c>
      <c r="E816" s="68">
        <v>9.3044444444444476</v>
      </c>
      <c r="F816" s="106">
        <v>6.8666666666666671</v>
      </c>
      <c r="G816" s="105">
        <v>41.188888888888897</v>
      </c>
      <c r="H816" s="68">
        <v>17.20888888888889</v>
      </c>
      <c r="I816" s="68">
        <v>6.6400000000000023</v>
      </c>
      <c r="J816" s="106">
        <v>17.339999999999996</v>
      </c>
      <c r="K816" s="105">
        <v>62.794444444444444</v>
      </c>
      <c r="L816" s="68">
        <v>8</v>
      </c>
      <c r="M816" s="68">
        <v>18.5</v>
      </c>
      <c r="N816" s="68">
        <v>36.294444444444437</v>
      </c>
      <c r="O816" s="104"/>
    </row>
    <row r="817" spans="2:15" x14ac:dyDescent="0.25">
      <c r="B817" s="104" t="s">
        <v>431</v>
      </c>
      <c r="C817" s="105">
        <v>56.588000000000008</v>
      </c>
      <c r="D817" s="68">
        <v>43.315999999999995</v>
      </c>
      <c r="E817" s="68">
        <v>13.272000000000002</v>
      </c>
      <c r="F817" s="106">
        <v>0</v>
      </c>
      <c r="G817" s="105">
        <v>62.504000000000005</v>
      </c>
      <c r="H817" s="68">
        <v>22.784000000000002</v>
      </c>
      <c r="I817" s="68">
        <v>16.600000000000001</v>
      </c>
      <c r="J817" s="106">
        <v>23.119999999999997</v>
      </c>
      <c r="K817" s="105">
        <v>65.17</v>
      </c>
      <c r="L817" s="68">
        <v>16</v>
      </c>
      <c r="M817" s="68">
        <v>11.099999999999998</v>
      </c>
      <c r="N817" s="68">
        <v>38.07</v>
      </c>
      <c r="O817" s="104"/>
    </row>
    <row r="818" spans="2:15" x14ac:dyDescent="0.25">
      <c r="B818" s="104" t="s">
        <v>515</v>
      </c>
      <c r="C818" s="105">
        <v>24.754000000000001</v>
      </c>
      <c r="D818" s="68">
        <v>8.0920000000000041</v>
      </c>
      <c r="E818" s="68">
        <v>8.2160000000000011</v>
      </c>
      <c r="F818" s="106">
        <v>8.4459999999999997</v>
      </c>
      <c r="G818" s="105">
        <v>44.099999999999994</v>
      </c>
      <c r="H818" s="68">
        <v>16.000000000000004</v>
      </c>
      <c r="I818" s="68">
        <v>4.9799999999999995</v>
      </c>
      <c r="J818" s="106">
        <v>23.119999999999997</v>
      </c>
      <c r="K818" s="105">
        <v>52.1</v>
      </c>
      <c r="L818" s="68">
        <v>12.799999999999999</v>
      </c>
      <c r="M818" s="68">
        <v>11.099999999999998</v>
      </c>
      <c r="N818" s="68">
        <v>28.199999999999992</v>
      </c>
      <c r="O818" s="104"/>
    </row>
    <row r="819" spans="2:15" x14ac:dyDescent="0.25">
      <c r="B819" s="104" t="s">
        <v>790</v>
      </c>
      <c r="C819" s="105">
        <v>54.186666666666667</v>
      </c>
      <c r="D819" s="68">
        <v>30.146666666666665</v>
      </c>
      <c r="E819" s="68">
        <v>15.8</v>
      </c>
      <c r="F819" s="106">
        <v>8.24</v>
      </c>
      <c r="G819" s="105">
        <v>17.253333333333334</v>
      </c>
      <c r="H819" s="68">
        <v>9.8133333333333326</v>
      </c>
      <c r="I819" s="68">
        <v>1.6600000000000004</v>
      </c>
      <c r="J819" s="106">
        <v>5.7800000000000011</v>
      </c>
      <c r="K819" s="105">
        <v>64.7</v>
      </c>
      <c r="L819" s="68">
        <v>16</v>
      </c>
      <c r="M819" s="68">
        <v>11.1</v>
      </c>
      <c r="N819" s="68">
        <v>37.599999999999994</v>
      </c>
      <c r="O819" s="104"/>
    </row>
    <row r="820" spans="2:15" x14ac:dyDescent="0.25">
      <c r="B820" s="104" t="s">
        <v>1221</v>
      </c>
      <c r="C820" s="105">
        <v>27.31</v>
      </c>
      <c r="D820" s="68">
        <v>13.883333333333329</v>
      </c>
      <c r="E820" s="68">
        <v>5.5300000000000011</v>
      </c>
      <c r="F820" s="106">
        <v>7.8966666666666665</v>
      </c>
      <c r="G820" s="105">
        <v>50.859999999999992</v>
      </c>
      <c r="H820" s="68">
        <v>11.200000000000001</v>
      </c>
      <c r="I820" s="68">
        <v>4.9799999999999995</v>
      </c>
      <c r="J820" s="106">
        <v>34.679999999999993</v>
      </c>
      <c r="K820" s="105">
        <v>45.666666666666664</v>
      </c>
      <c r="L820" s="68">
        <v>4.7999999999999989</v>
      </c>
      <c r="M820" s="68">
        <v>11.099999999999998</v>
      </c>
      <c r="N820" s="68">
        <v>29.766666666666669</v>
      </c>
      <c r="O820" s="104"/>
    </row>
    <row r="821" spans="2:15" x14ac:dyDescent="0.25">
      <c r="B821" s="104" t="s">
        <v>722</v>
      </c>
      <c r="C821" s="105">
        <v>53.534285714285694</v>
      </c>
      <c r="D821" s="68">
        <v>46.92</v>
      </c>
      <c r="E821" s="68">
        <v>6.3199999999999985</v>
      </c>
      <c r="F821" s="106">
        <v>0.29428571428571432</v>
      </c>
      <c r="G821" s="105">
        <v>49.184761904761899</v>
      </c>
      <c r="H821" s="68">
        <v>11.184761904761906</v>
      </c>
      <c r="I821" s="68">
        <v>3.3200000000000007</v>
      </c>
      <c r="J821" s="106">
        <v>34.680000000000021</v>
      </c>
      <c r="K821" s="105">
        <v>52.32380952380953</v>
      </c>
      <c r="L821" s="68">
        <v>12.800000000000002</v>
      </c>
      <c r="M821" s="68">
        <v>11.100000000000009</v>
      </c>
      <c r="N821" s="68">
        <v>28.423809523809528</v>
      </c>
      <c r="O821" s="104"/>
    </row>
    <row r="822" spans="2:15" x14ac:dyDescent="0.25">
      <c r="B822" s="104" t="s">
        <v>1042</v>
      </c>
      <c r="C822" s="105">
        <v>35.066111111111098</v>
      </c>
      <c r="D822" s="68">
        <v>28.956666666666674</v>
      </c>
      <c r="E822" s="68">
        <v>4.5644444444444439</v>
      </c>
      <c r="F822" s="106">
        <v>1.5450000000000004</v>
      </c>
      <c r="G822" s="105">
        <v>31.306666666666665</v>
      </c>
      <c r="H822" s="68">
        <v>2.3466666666666667</v>
      </c>
      <c r="I822" s="68">
        <v>11.619999999999994</v>
      </c>
      <c r="J822" s="106">
        <v>17.340000000000003</v>
      </c>
      <c r="K822" s="105">
        <v>66.933333333333337</v>
      </c>
      <c r="L822" s="68">
        <v>16</v>
      </c>
      <c r="M822" s="68">
        <v>18.294444444444444</v>
      </c>
      <c r="N822" s="68">
        <v>32.638888888888886</v>
      </c>
      <c r="O822" s="104"/>
    </row>
    <row r="823" spans="2:15" x14ac:dyDescent="0.25">
      <c r="B823" s="104" t="s">
        <v>1042</v>
      </c>
      <c r="C823" s="105">
        <v>30.327999999999992</v>
      </c>
      <c r="D823" s="68">
        <v>17.969000000000008</v>
      </c>
      <c r="E823" s="68">
        <v>5.7670000000000012</v>
      </c>
      <c r="F823" s="106">
        <v>6.591999999999997</v>
      </c>
      <c r="G823" s="105">
        <v>74.451999999999984</v>
      </c>
      <c r="H823" s="68">
        <v>9.152000000000001</v>
      </c>
      <c r="I823" s="68">
        <v>13.280000000000008</v>
      </c>
      <c r="J823" s="106">
        <v>52.019999999999953</v>
      </c>
      <c r="K823" s="105">
        <v>32.159999999999997</v>
      </c>
      <c r="L823" s="68">
        <v>3.2000000000000015</v>
      </c>
      <c r="M823" s="68">
        <v>11.100000000000005</v>
      </c>
      <c r="N823" s="68">
        <v>17.860000000000003</v>
      </c>
      <c r="O823" s="104"/>
    </row>
    <row r="824" spans="2:15" x14ac:dyDescent="0.25">
      <c r="B824" s="104" t="s">
        <v>547</v>
      </c>
      <c r="C824" s="105">
        <v>50.235652173913067</v>
      </c>
      <c r="D824" s="68">
        <v>37.045217391304362</v>
      </c>
      <c r="E824" s="68">
        <v>8.1747826086956525</v>
      </c>
      <c r="F824" s="106">
        <v>5.015652173913038</v>
      </c>
      <c r="G824" s="105">
        <v>47.997391304347808</v>
      </c>
      <c r="H824" s="68">
        <v>1.6973913043478259</v>
      </c>
      <c r="I824" s="68">
        <v>11.619999999999994</v>
      </c>
      <c r="J824" s="106">
        <v>34.680000000000028</v>
      </c>
      <c r="K824" s="105">
        <v>46.717391304347807</v>
      </c>
      <c r="L824" s="68">
        <v>16</v>
      </c>
      <c r="M824" s="68">
        <v>11.10000000000001</v>
      </c>
      <c r="N824" s="68">
        <v>19.617391304347823</v>
      </c>
      <c r="O824" s="104"/>
    </row>
    <row r="825" spans="2:15" x14ac:dyDescent="0.25">
      <c r="B825" s="104" t="s">
        <v>1145</v>
      </c>
      <c r="C825" s="105">
        <v>33.622142857142862</v>
      </c>
      <c r="D825" s="68">
        <v>19.890000000000008</v>
      </c>
      <c r="E825" s="68">
        <v>8.8028571428571425</v>
      </c>
      <c r="F825" s="106">
        <v>4.9292857142857125</v>
      </c>
      <c r="G825" s="105">
        <v>48.985714285714288</v>
      </c>
      <c r="H825" s="68">
        <v>9.3257142857142856</v>
      </c>
      <c r="I825" s="68">
        <v>4.9799999999999995</v>
      </c>
      <c r="J825" s="106">
        <v>34.679999999999993</v>
      </c>
      <c r="K825" s="105">
        <v>34.675000000000004</v>
      </c>
      <c r="L825" s="68">
        <v>6.400000000000003</v>
      </c>
      <c r="M825" s="68">
        <v>7.7964285714285753</v>
      </c>
      <c r="N825" s="68">
        <v>20.478571428571431</v>
      </c>
      <c r="O825" s="104"/>
    </row>
    <row r="826" spans="2:15" x14ac:dyDescent="0.25">
      <c r="B826" s="104" t="s">
        <v>1262</v>
      </c>
      <c r="C826" s="105">
        <v>34.611428571428569</v>
      </c>
      <c r="D826" s="68">
        <v>22.983999999999998</v>
      </c>
      <c r="E826" s="68">
        <v>7.4485714285714266</v>
      </c>
      <c r="F826" s="106">
        <v>4.1788571428571393</v>
      </c>
      <c r="G826" s="105">
        <v>49.109714285714333</v>
      </c>
      <c r="H826" s="68">
        <v>7.7897142857142887</v>
      </c>
      <c r="I826" s="68">
        <v>6.6399999999999917</v>
      </c>
      <c r="J826" s="106">
        <v>34.680000000000049</v>
      </c>
      <c r="K826" s="105">
        <v>52.287142857142847</v>
      </c>
      <c r="L826" s="68">
        <v>11.200000000000012</v>
      </c>
      <c r="M826" s="68">
        <v>17.654285714285717</v>
      </c>
      <c r="N826" s="68">
        <v>23.432857142857138</v>
      </c>
      <c r="O826" s="104"/>
    </row>
    <row r="827" spans="2:15" x14ac:dyDescent="0.25">
      <c r="B827" s="104" t="s">
        <v>479</v>
      </c>
      <c r="C827" s="105">
        <v>56.07433333333335</v>
      </c>
      <c r="D827" s="68">
        <v>36.731333333333374</v>
      </c>
      <c r="E827" s="68">
        <v>4.4766666666666666</v>
      </c>
      <c r="F827" s="106">
        <v>14.86633333333333</v>
      </c>
      <c r="G827" s="105">
        <v>52.969333333333338</v>
      </c>
      <c r="H827" s="68">
        <v>1.7493333333333336</v>
      </c>
      <c r="I827" s="68">
        <v>4.9800000000000066</v>
      </c>
      <c r="J827" s="106">
        <v>46.239999999999952</v>
      </c>
      <c r="K827" s="105">
        <v>41.524999999999984</v>
      </c>
      <c r="L827" s="68">
        <v>12.799999999999988</v>
      </c>
      <c r="M827" s="68">
        <v>11.100000000000014</v>
      </c>
      <c r="N827" s="68">
        <v>17.625000000000025</v>
      </c>
      <c r="O827" s="104"/>
    </row>
    <row r="828" spans="2:15" x14ac:dyDescent="0.25">
      <c r="B828" s="104" t="s">
        <v>599</v>
      </c>
      <c r="C828" s="105">
        <v>47.460000000000008</v>
      </c>
      <c r="D828" s="68">
        <v>26.444444444444446</v>
      </c>
      <c r="E828" s="68">
        <v>8.4266666666666694</v>
      </c>
      <c r="F828" s="106">
        <v>12.58888888888889</v>
      </c>
      <c r="G828" s="105">
        <v>73.077777777777769</v>
      </c>
      <c r="H828" s="68">
        <v>15.217777777777782</v>
      </c>
      <c r="I828" s="68">
        <v>11.620000000000003</v>
      </c>
      <c r="J828" s="106">
        <v>46.239999999999995</v>
      </c>
      <c r="K828" s="105">
        <v>61.011111111111113</v>
      </c>
      <c r="L828" s="68">
        <v>14.400000000000002</v>
      </c>
      <c r="M828" s="68">
        <v>11.1</v>
      </c>
      <c r="N828" s="68">
        <v>35.511111111111113</v>
      </c>
      <c r="O828" s="104"/>
    </row>
    <row r="829" spans="2:15" x14ac:dyDescent="0.25">
      <c r="B829" s="104" t="s">
        <v>694</v>
      </c>
      <c r="C829" s="105">
        <v>36.916119402985103</v>
      </c>
      <c r="D829" s="68">
        <v>21.952835820895501</v>
      </c>
      <c r="E829" s="68">
        <v>9.9516417910447768</v>
      </c>
      <c r="F829" s="106">
        <v>5.011641791044779</v>
      </c>
      <c r="G829" s="105">
        <v>53.090447761194049</v>
      </c>
      <c r="H829" s="68">
        <v>13.430447761194026</v>
      </c>
      <c r="I829" s="68">
        <v>4.9799999999999978</v>
      </c>
      <c r="J829" s="106">
        <v>34.679999999999978</v>
      </c>
      <c r="K829" s="105">
        <v>52.073880597014949</v>
      </c>
      <c r="L829" s="68">
        <v>8</v>
      </c>
      <c r="M829" s="68">
        <v>14.330597014925342</v>
      </c>
      <c r="N829" s="68">
        <v>29.743283582089557</v>
      </c>
      <c r="O829" s="104"/>
    </row>
    <row r="830" spans="2:15" x14ac:dyDescent="0.25">
      <c r="B830" s="104" t="s">
        <v>555</v>
      </c>
      <c r="C830" s="105">
        <v>55.971076923076929</v>
      </c>
      <c r="D830" s="68">
        <v>37.054769230769217</v>
      </c>
      <c r="E830" s="68">
        <v>10.549538461538466</v>
      </c>
      <c r="F830" s="106">
        <v>8.3667692307692363</v>
      </c>
      <c r="G830" s="105">
        <v>55.231692307692306</v>
      </c>
      <c r="H830" s="68">
        <v>17.171692307692314</v>
      </c>
      <c r="I830" s="68">
        <v>14.939999999999985</v>
      </c>
      <c r="J830" s="106">
        <v>23.119999999999976</v>
      </c>
      <c r="K830" s="105">
        <v>40.607692307692304</v>
      </c>
      <c r="L830" s="68">
        <v>3.1999999999999966</v>
      </c>
      <c r="M830" s="68">
        <v>7.3999999999999924</v>
      </c>
      <c r="N830" s="68">
        <v>30.007692307692309</v>
      </c>
      <c r="O830" s="104"/>
    </row>
    <row r="831" spans="2:15" x14ac:dyDescent="0.25">
      <c r="B831" s="104" t="s">
        <v>1015</v>
      </c>
      <c r="C831" s="105">
        <v>33.946666666666665</v>
      </c>
      <c r="D831" s="68">
        <v>17.056666666666668</v>
      </c>
      <c r="E831" s="68">
        <v>13.342222222222222</v>
      </c>
      <c r="F831" s="106">
        <v>3.5477777777777768</v>
      </c>
      <c r="G831" s="105">
        <v>72.557777777777758</v>
      </c>
      <c r="H831" s="68">
        <v>9.7777777777777786</v>
      </c>
      <c r="I831" s="68">
        <v>4.9800000000000022</v>
      </c>
      <c r="J831" s="106">
        <v>57.8</v>
      </c>
      <c r="K831" s="105">
        <v>65.438888888888883</v>
      </c>
      <c r="L831" s="68">
        <v>3.2000000000000015</v>
      </c>
      <c r="M831" s="68">
        <v>29.600000000000016</v>
      </c>
      <c r="N831" s="68">
        <v>32.638888888888886</v>
      </c>
      <c r="O831" s="104"/>
    </row>
    <row r="832" spans="2:15" x14ac:dyDescent="0.25">
      <c r="B832" s="104" t="s">
        <v>241</v>
      </c>
      <c r="C832" s="105">
        <v>40.273333333333333</v>
      </c>
      <c r="D832" s="68">
        <v>11.106666666666666</v>
      </c>
      <c r="E832" s="68">
        <v>14.746666666666666</v>
      </c>
      <c r="F832" s="106">
        <v>14.419999999999998</v>
      </c>
      <c r="G832" s="105">
        <v>35.786666666666669</v>
      </c>
      <c r="H832" s="68">
        <v>20.90666666666667</v>
      </c>
      <c r="I832" s="68">
        <v>3.3200000000000007</v>
      </c>
      <c r="J832" s="106">
        <v>11.560000000000002</v>
      </c>
      <c r="K832" s="105">
        <v>70.100000000000009</v>
      </c>
      <c r="L832" s="68">
        <v>16</v>
      </c>
      <c r="M832" s="68">
        <v>25.899999999999995</v>
      </c>
      <c r="N832" s="68">
        <v>28.2</v>
      </c>
      <c r="O832" s="104"/>
    </row>
    <row r="833" spans="2:15" x14ac:dyDescent="0.25">
      <c r="B833" s="104" t="s">
        <v>1043</v>
      </c>
      <c r="C833" s="105">
        <v>47.206153846153839</v>
      </c>
      <c r="D833" s="68">
        <v>31.123076923076919</v>
      </c>
      <c r="E833" s="68">
        <v>10.695384615384617</v>
      </c>
      <c r="F833" s="106">
        <v>5.3876923076923084</v>
      </c>
      <c r="G833" s="105">
        <v>24.893846153846155</v>
      </c>
      <c r="H833" s="68">
        <v>4.2338461538461543</v>
      </c>
      <c r="I833" s="68">
        <v>3.3200000000000003</v>
      </c>
      <c r="J833" s="106">
        <v>17.339999999999996</v>
      </c>
      <c r="K833" s="105">
        <v>56.661538461538456</v>
      </c>
      <c r="L833" s="68">
        <v>9.5999999999999979</v>
      </c>
      <c r="M833" s="68">
        <v>18.5</v>
      </c>
      <c r="N833" s="68">
        <v>28.561538461538465</v>
      </c>
      <c r="O833" s="104"/>
    </row>
    <row r="834" spans="2:15" x14ac:dyDescent="0.25">
      <c r="B834" s="104" t="s">
        <v>499</v>
      </c>
      <c r="C834" s="105">
        <v>27.277142857142859</v>
      </c>
      <c r="D834" s="68">
        <v>4.7600000000000007</v>
      </c>
      <c r="E834" s="68">
        <v>10.157142857142858</v>
      </c>
      <c r="F834" s="106">
        <v>12.360000000000001</v>
      </c>
      <c r="G834" s="105">
        <v>60.657142857142858</v>
      </c>
      <c r="H834" s="68">
        <v>20.937142857142859</v>
      </c>
      <c r="I834" s="68">
        <v>16.600000000000001</v>
      </c>
      <c r="J834" s="106">
        <v>23.12</v>
      </c>
      <c r="K834" s="105">
        <v>62.68571428571429</v>
      </c>
      <c r="L834" s="68">
        <v>16</v>
      </c>
      <c r="M834" s="68">
        <v>11.099999999999998</v>
      </c>
      <c r="N834" s="68">
        <v>35.585714285714289</v>
      </c>
      <c r="O834" s="104"/>
    </row>
    <row r="835" spans="2:15" x14ac:dyDescent="0.25">
      <c r="B835" s="104" t="s">
        <v>970</v>
      </c>
      <c r="C835" s="105">
        <v>41.23692307692307</v>
      </c>
      <c r="D835" s="68">
        <v>24.89846153846154</v>
      </c>
      <c r="E835" s="68">
        <v>15.070769230769233</v>
      </c>
      <c r="F835" s="106">
        <v>1.2676923076923077</v>
      </c>
      <c r="G835" s="105">
        <v>84.203076923076935</v>
      </c>
      <c r="H835" s="68">
        <v>16.443076923076923</v>
      </c>
      <c r="I835" s="68">
        <v>9.9599999999999991</v>
      </c>
      <c r="J835" s="106">
        <v>57.8</v>
      </c>
      <c r="K835" s="105">
        <v>58.353846153846156</v>
      </c>
      <c r="L835" s="68">
        <v>6.4</v>
      </c>
      <c r="M835" s="68">
        <v>11.099999999999998</v>
      </c>
      <c r="N835" s="68">
        <v>40.853846153846156</v>
      </c>
      <c r="O835" s="104"/>
    </row>
    <row r="836" spans="2:15" x14ac:dyDescent="0.25">
      <c r="B836" s="104" t="s">
        <v>974</v>
      </c>
      <c r="C836" s="105">
        <v>32.356428571428566</v>
      </c>
      <c r="D836" s="68">
        <v>16.150000000000002</v>
      </c>
      <c r="E836" s="68">
        <v>8.4078571428571429</v>
      </c>
      <c r="F836" s="106">
        <v>7.7985714285714298</v>
      </c>
      <c r="G836" s="105">
        <v>66.414285714285796</v>
      </c>
      <c r="H836" s="68">
        <v>3.6342857142857121</v>
      </c>
      <c r="I836" s="68">
        <v>4.9800000000000058</v>
      </c>
      <c r="J836" s="106">
        <v>57.8</v>
      </c>
      <c r="K836" s="105">
        <v>47.273214285714289</v>
      </c>
      <c r="L836" s="68">
        <v>4.8000000000000052</v>
      </c>
      <c r="M836" s="68">
        <v>12.091071428571443</v>
      </c>
      <c r="N836" s="68">
        <v>30.38214285714286</v>
      </c>
      <c r="O836" s="104"/>
    </row>
    <row r="837" spans="2:15" x14ac:dyDescent="0.25">
      <c r="B837" s="104" t="s">
        <v>887</v>
      </c>
      <c r="C837" s="105">
        <v>46.015555555555565</v>
      </c>
      <c r="D837" s="68">
        <v>20.097777777777779</v>
      </c>
      <c r="E837" s="68">
        <v>17.90666666666667</v>
      </c>
      <c r="F837" s="106">
        <v>8.0111111111111128</v>
      </c>
      <c r="G837" s="105">
        <v>92.888888888888872</v>
      </c>
      <c r="H837" s="68">
        <v>18.488888888888891</v>
      </c>
      <c r="I837" s="68">
        <v>16.600000000000001</v>
      </c>
      <c r="J837" s="106">
        <v>57.8</v>
      </c>
      <c r="K837" s="105">
        <v>53.244444444444447</v>
      </c>
      <c r="L837" s="68">
        <v>3.1999999999999997</v>
      </c>
      <c r="M837" s="68">
        <v>11.922222222222221</v>
      </c>
      <c r="N837" s="68">
        <v>38.122222222222227</v>
      </c>
      <c r="O837" s="104"/>
    </row>
    <row r="838" spans="2:15" x14ac:dyDescent="0.25">
      <c r="B838" s="104" t="s">
        <v>315</v>
      </c>
      <c r="C838" s="105">
        <v>40.621403508771948</v>
      </c>
      <c r="D838" s="68">
        <v>18.622456140350877</v>
      </c>
      <c r="E838" s="68">
        <v>9.3136842105263149</v>
      </c>
      <c r="F838" s="106">
        <v>12.685263157894747</v>
      </c>
      <c r="G838" s="105">
        <v>55.227368421052645</v>
      </c>
      <c r="H838" s="68">
        <v>6.467368421052635</v>
      </c>
      <c r="I838" s="68">
        <v>8.3000000000000007</v>
      </c>
      <c r="J838" s="106">
        <v>40.460000000000008</v>
      </c>
      <c r="K838" s="105">
        <v>60.791228070175443</v>
      </c>
      <c r="L838" s="68">
        <v>14.399999999999984</v>
      </c>
      <c r="M838" s="68">
        <v>11.100000000000012</v>
      </c>
      <c r="N838" s="68">
        <v>35.291228070175436</v>
      </c>
      <c r="O838" s="104"/>
    </row>
    <row r="839" spans="2:15" x14ac:dyDescent="0.25">
      <c r="B839" s="104" t="s">
        <v>1177</v>
      </c>
      <c r="C839" s="105">
        <v>19.714285714285719</v>
      </c>
      <c r="D839" s="68">
        <v>4.7600000000000007</v>
      </c>
      <c r="E839" s="68">
        <v>10.834285714285715</v>
      </c>
      <c r="F839" s="106">
        <v>4.12</v>
      </c>
      <c r="G839" s="105">
        <v>73.442857142857136</v>
      </c>
      <c r="H839" s="68">
        <v>18.102857142857143</v>
      </c>
      <c r="I839" s="68">
        <v>3.3200000000000003</v>
      </c>
      <c r="J839" s="106">
        <v>52.02000000000001</v>
      </c>
      <c r="K839" s="105">
        <v>68.392857142857153</v>
      </c>
      <c r="L839" s="68">
        <v>16</v>
      </c>
      <c r="M839" s="68">
        <v>11.099999999999998</v>
      </c>
      <c r="N839" s="68">
        <v>41.292857142857144</v>
      </c>
      <c r="O839" s="104"/>
    </row>
    <row r="840" spans="2:15" x14ac:dyDescent="0.25">
      <c r="B840" s="104" t="s">
        <v>768</v>
      </c>
      <c r="C840" s="105">
        <v>36.34875000000001</v>
      </c>
      <c r="D840" s="68">
        <v>18.14749999999999</v>
      </c>
      <c r="E840" s="68">
        <v>10.862500000000001</v>
      </c>
      <c r="F840" s="106">
        <v>7.338750000000001</v>
      </c>
      <c r="G840" s="105">
        <v>48.1</v>
      </c>
      <c r="H840" s="68">
        <v>13.360000000000003</v>
      </c>
      <c r="I840" s="68">
        <v>11.62</v>
      </c>
      <c r="J840" s="106">
        <v>23.120000000000005</v>
      </c>
      <c r="K840" s="105">
        <v>79.381249999999994</v>
      </c>
      <c r="L840" s="68">
        <v>16</v>
      </c>
      <c r="M840" s="68">
        <v>29.600000000000005</v>
      </c>
      <c r="N840" s="68">
        <v>33.78125</v>
      </c>
      <c r="O840" s="104"/>
    </row>
    <row r="841" spans="2:15" x14ac:dyDescent="0.25">
      <c r="B841" s="104" t="s">
        <v>492</v>
      </c>
      <c r="C841" s="105">
        <v>28.735000000000007</v>
      </c>
      <c r="D841" s="68">
        <v>5.057500000000001</v>
      </c>
      <c r="E841" s="68">
        <v>11.06</v>
      </c>
      <c r="F841" s="106">
        <v>12.617500000000001</v>
      </c>
      <c r="G841" s="105">
        <v>44.120000000000005</v>
      </c>
      <c r="H841" s="68">
        <v>17.68</v>
      </c>
      <c r="I841" s="68">
        <v>3.3200000000000007</v>
      </c>
      <c r="J841" s="106">
        <v>23.120000000000005</v>
      </c>
      <c r="K841" s="105">
        <v>42.274999999999991</v>
      </c>
      <c r="L841" s="68">
        <v>11.199999999999998</v>
      </c>
      <c r="M841" s="68">
        <v>11.099999999999998</v>
      </c>
      <c r="N841" s="68">
        <v>19.974999999999998</v>
      </c>
      <c r="O841" s="104"/>
    </row>
    <row r="842" spans="2:15" x14ac:dyDescent="0.25">
      <c r="B842" s="104" t="s">
        <v>763</v>
      </c>
      <c r="C842" s="105">
        <v>47.506250000000001</v>
      </c>
      <c r="D842" s="68">
        <v>35.700000000000003</v>
      </c>
      <c r="E842" s="68">
        <v>9.8749999999999982</v>
      </c>
      <c r="F842" s="106">
        <v>1.9312500000000004</v>
      </c>
      <c r="G842" s="105">
        <v>41.580000000000005</v>
      </c>
      <c r="H842" s="68">
        <v>10.16</v>
      </c>
      <c r="I842" s="68">
        <v>8.3000000000000007</v>
      </c>
      <c r="J842" s="106">
        <v>23.120000000000005</v>
      </c>
      <c r="K842" s="105">
        <v>77.518749999999983</v>
      </c>
      <c r="L842" s="68">
        <v>11.199999999999998</v>
      </c>
      <c r="M842" s="68">
        <v>29.600000000000005</v>
      </c>
      <c r="N842" s="68">
        <v>36.718749999999993</v>
      </c>
      <c r="O842" s="104"/>
    </row>
    <row r="843" spans="2:15" x14ac:dyDescent="0.25">
      <c r="B843" s="104" t="s">
        <v>1161</v>
      </c>
      <c r="C843" s="105">
        <v>42.465714285714284</v>
      </c>
      <c r="D843" s="68">
        <v>24.366666666666671</v>
      </c>
      <c r="E843" s="68">
        <v>8.8780952380952378</v>
      </c>
      <c r="F843" s="106">
        <v>9.2209523809523795</v>
      </c>
      <c r="G843" s="105">
        <v>68.438095238095244</v>
      </c>
      <c r="H843" s="68">
        <v>17.158095238095243</v>
      </c>
      <c r="I843" s="68">
        <v>16.600000000000001</v>
      </c>
      <c r="J843" s="106">
        <v>34.680000000000021</v>
      </c>
      <c r="K843" s="105">
        <v>56.759523809523799</v>
      </c>
      <c r="L843" s="68">
        <v>4.8000000000000034</v>
      </c>
      <c r="M843" s="68">
        <v>18.5</v>
      </c>
      <c r="N843" s="68">
        <v>33.459523809523802</v>
      </c>
      <c r="O843" s="104"/>
    </row>
    <row r="844" spans="2:15" x14ac:dyDescent="0.25">
      <c r="B844" s="104" t="s">
        <v>448</v>
      </c>
      <c r="C844" s="105">
        <v>55.108085106382966</v>
      </c>
      <c r="D844" s="68">
        <v>36.155744680851051</v>
      </c>
      <c r="E844" s="68">
        <v>7.731914893617021</v>
      </c>
      <c r="F844" s="106">
        <v>11.220425531914895</v>
      </c>
      <c r="G844" s="105">
        <v>56.085957446808493</v>
      </c>
      <c r="H844" s="68">
        <v>7.3259574468085091</v>
      </c>
      <c r="I844" s="68">
        <v>8.3000000000000007</v>
      </c>
      <c r="J844" s="106">
        <v>40.45999999999998</v>
      </c>
      <c r="K844" s="105">
        <v>49.800000000000004</v>
      </c>
      <c r="L844" s="68">
        <v>14.399999999999986</v>
      </c>
      <c r="M844" s="68">
        <v>11.10000000000001</v>
      </c>
      <c r="N844" s="68">
        <v>24.300000000000008</v>
      </c>
      <c r="O844" s="104"/>
    </row>
    <row r="845" spans="2:15" x14ac:dyDescent="0.25">
      <c r="B845" s="104" t="s">
        <v>238</v>
      </c>
      <c r="C845" s="105">
        <v>33.700000000000003</v>
      </c>
      <c r="D845" s="68">
        <v>9.5200000000000014</v>
      </c>
      <c r="E845" s="68">
        <v>22.12</v>
      </c>
      <c r="F845" s="106">
        <v>2.06</v>
      </c>
      <c r="G845" s="105">
        <v>27.94</v>
      </c>
      <c r="H845" s="68">
        <v>14.719999999999999</v>
      </c>
      <c r="I845" s="68">
        <v>1.6600000000000001</v>
      </c>
      <c r="J845" s="106">
        <v>11.56</v>
      </c>
      <c r="K845" s="105">
        <v>72.449999999999989</v>
      </c>
      <c r="L845" s="68">
        <v>16</v>
      </c>
      <c r="M845" s="68">
        <v>25.9</v>
      </c>
      <c r="N845" s="68">
        <v>30.55</v>
      </c>
      <c r="O845" s="104"/>
    </row>
    <row r="846" spans="2:15" x14ac:dyDescent="0.25">
      <c r="B846" s="104" t="s">
        <v>372</v>
      </c>
      <c r="C846" s="105">
        <v>24.286666666666669</v>
      </c>
      <c r="D846" s="68">
        <v>5.0244444444444456</v>
      </c>
      <c r="E846" s="68">
        <v>11.937777777777777</v>
      </c>
      <c r="F846" s="106">
        <v>7.3244444444444463</v>
      </c>
      <c r="G846" s="105">
        <v>51.615555555555567</v>
      </c>
      <c r="H846" s="68">
        <v>20.195555555555558</v>
      </c>
      <c r="I846" s="68">
        <v>8.3000000000000007</v>
      </c>
      <c r="J846" s="106">
        <v>23.120000000000008</v>
      </c>
      <c r="K846" s="105">
        <v>79.172222222222217</v>
      </c>
      <c r="L846" s="68">
        <v>12.800000000000004</v>
      </c>
      <c r="M846" s="68">
        <v>25.899999999999991</v>
      </c>
      <c r="N846" s="68">
        <v>40.472222222222221</v>
      </c>
      <c r="O846" s="104"/>
    </row>
    <row r="847" spans="2:15" x14ac:dyDescent="0.25">
      <c r="B847" s="104" t="s">
        <v>1036</v>
      </c>
      <c r="C847" s="105">
        <v>41.839999999999996</v>
      </c>
      <c r="D847" s="68">
        <v>29.036000000000001</v>
      </c>
      <c r="E847" s="68">
        <v>10.744</v>
      </c>
      <c r="F847" s="106">
        <v>2.06</v>
      </c>
      <c r="G847" s="105">
        <v>21.944000000000003</v>
      </c>
      <c r="H847" s="68">
        <v>2.944</v>
      </c>
      <c r="I847" s="68">
        <v>1.66</v>
      </c>
      <c r="J847" s="106">
        <v>17.339999999999996</v>
      </c>
      <c r="K847" s="105">
        <v>62.6</v>
      </c>
      <c r="L847" s="68">
        <v>11.200000000000001</v>
      </c>
      <c r="M847" s="68">
        <v>18.5</v>
      </c>
      <c r="N847" s="68">
        <v>32.9</v>
      </c>
      <c r="O847" s="104"/>
    </row>
    <row r="848" spans="2:15" x14ac:dyDescent="0.25">
      <c r="B848" s="104" t="s">
        <v>438</v>
      </c>
      <c r="C848" s="105">
        <v>55.776000000000018</v>
      </c>
      <c r="D848" s="68">
        <v>33.00266666666667</v>
      </c>
      <c r="E848" s="68">
        <v>8.2160000000000011</v>
      </c>
      <c r="F848" s="106">
        <v>14.557333333333336</v>
      </c>
      <c r="G848" s="105">
        <v>59.131999999999984</v>
      </c>
      <c r="H848" s="68">
        <v>12.032</v>
      </c>
      <c r="I848" s="68">
        <v>6.6400000000000015</v>
      </c>
      <c r="J848" s="106">
        <v>40.459999999999987</v>
      </c>
      <c r="K848" s="105">
        <v>51.473333333333329</v>
      </c>
      <c r="L848" s="68">
        <v>12.800000000000002</v>
      </c>
      <c r="M848" s="68">
        <v>11.099999999999998</v>
      </c>
      <c r="N848" s="68">
        <v>27.573333333333334</v>
      </c>
      <c r="O848" s="104"/>
    </row>
    <row r="849" spans="2:15" x14ac:dyDescent="0.25">
      <c r="B849" s="104" t="s">
        <v>1224</v>
      </c>
      <c r="C849" s="105">
        <v>26.094285714285714</v>
      </c>
      <c r="D849" s="68">
        <v>15.776000000000007</v>
      </c>
      <c r="E849" s="68">
        <v>6.1394285714285708</v>
      </c>
      <c r="F849" s="106">
        <v>4.1788571428571428</v>
      </c>
      <c r="G849" s="105">
        <v>71.248571428571424</v>
      </c>
      <c r="H849" s="68">
        <v>15.908571428571433</v>
      </c>
      <c r="I849" s="68">
        <v>3.3200000000000021</v>
      </c>
      <c r="J849" s="106">
        <v>52.01999999999996</v>
      </c>
      <c r="K849" s="105">
        <v>59.440000000000005</v>
      </c>
      <c r="L849" s="68">
        <v>6.400000000000003</v>
      </c>
      <c r="M849" s="68">
        <v>33.299999999999976</v>
      </c>
      <c r="N849" s="68">
        <v>19.740000000000002</v>
      </c>
      <c r="O849" s="104"/>
    </row>
    <row r="850" spans="2:15" x14ac:dyDescent="0.25">
      <c r="B850" s="104" t="s">
        <v>725</v>
      </c>
      <c r="C850" s="105">
        <v>46.240579710144949</v>
      </c>
      <c r="D850" s="68">
        <v>40.149565217391277</v>
      </c>
      <c r="E850" s="68">
        <v>6.0910144927536232</v>
      </c>
      <c r="F850" s="106">
        <v>0</v>
      </c>
      <c r="G850" s="105">
        <v>62.109275362318868</v>
      </c>
      <c r="H850" s="68">
        <v>10.889275362318847</v>
      </c>
      <c r="I850" s="68">
        <v>4.9800000000000066</v>
      </c>
      <c r="J850" s="106">
        <v>46.239999999999945</v>
      </c>
      <c r="K850" s="105">
        <v>41.985507246376812</v>
      </c>
      <c r="L850" s="68">
        <v>11.200000000000012</v>
      </c>
      <c r="M850" s="68">
        <v>11.100000000000014</v>
      </c>
      <c r="N850" s="68">
        <v>19.685507246376819</v>
      </c>
      <c r="O850" s="104"/>
    </row>
    <row r="851" spans="2:15" x14ac:dyDescent="0.25">
      <c r="B851" s="104" t="s">
        <v>633</v>
      </c>
      <c r="C851" s="105">
        <v>46.007916666666667</v>
      </c>
      <c r="D851" s="68">
        <v>25.089166666666664</v>
      </c>
      <c r="E851" s="68">
        <v>9.5458333333333343</v>
      </c>
      <c r="F851" s="106">
        <v>11.372916666666672</v>
      </c>
      <c r="G851" s="105">
        <v>62.173333333333346</v>
      </c>
      <c r="H851" s="68">
        <v>12.613333333333333</v>
      </c>
      <c r="I851" s="68">
        <v>3.3199999999999994</v>
      </c>
      <c r="J851" s="106">
        <v>46.239999999999988</v>
      </c>
      <c r="K851" s="105">
        <v>56.637499999999996</v>
      </c>
      <c r="L851" s="68">
        <v>14.399999999999986</v>
      </c>
      <c r="M851" s="68">
        <v>11.10000000000001</v>
      </c>
      <c r="N851" s="68">
        <v>31.13750000000001</v>
      </c>
      <c r="O851" s="104"/>
    </row>
    <row r="852" spans="2:15" x14ac:dyDescent="0.25">
      <c r="B852" s="104" t="s">
        <v>534</v>
      </c>
      <c r="C852" s="105">
        <v>45.228421052631596</v>
      </c>
      <c r="D852" s="68">
        <v>35.700000000000003</v>
      </c>
      <c r="E852" s="68">
        <v>4.3242105263157899</v>
      </c>
      <c r="F852" s="106">
        <v>5.2042105263157845</v>
      </c>
      <c r="G852" s="105">
        <v>41.65052631578947</v>
      </c>
      <c r="H852" s="68">
        <v>11.890526315789479</v>
      </c>
      <c r="I852" s="68">
        <v>6.6400000000000041</v>
      </c>
      <c r="J852" s="106">
        <v>23.120000000000008</v>
      </c>
      <c r="K852" s="105">
        <v>64.281578947368445</v>
      </c>
      <c r="L852" s="68">
        <v>12.800000000000006</v>
      </c>
      <c r="M852" s="68">
        <v>33.299999999999976</v>
      </c>
      <c r="N852" s="68">
        <v>18.181578947368422</v>
      </c>
      <c r="O852" s="104"/>
    </row>
    <row r="853" spans="2:15" x14ac:dyDescent="0.25">
      <c r="B853" s="104" t="s">
        <v>537</v>
      </c>
      <c r="C853" s="105">
        <v>42.554666666666655</v>
      </c>
      <c r="D853" s="68">
        <v>29.670666666666673</v>
      </c>
      <c r="E853" s="68">
        <v>5.0559999999999992</v>
      </c>
      <c r="F853" s="106">
        <v>7.8279999999999985</v>
      </c>
      <c r="G853" s="105">
        <v>57.341333333333324</v>
      </c>
      <c r="H853" s="68">
        <v>17.621333333333332</v>
      </c>
      <c r="I853" s="68">
        <v>16.600000000000001</v>
      </c>
      <c r="J853" s="106">
        <v>23.120000000000008</v>
      </c>
      <c r="K853" s="105">
        <v>70.326666666666654</v>
      </c>
      <c r="L853" s="68">
        <v>16</v>
      </c>
      <c r="M853" s="68">
        <v>33.176666666666655</v>
      </c>
      <c r="N853" s="68">
        <v>21.149999999999995</v>
      </c>
      <c r="O853" s="104"/>
    </row>
    <row r="854" spans="2:15" x14ac:dyDescent="0.25">
      <c r="B854" s="104" t="s">
        <v>819</v>
      </c>
      <c r="C854" s="105">
        <v>38.546666666666667</v>
      </c>
      <c r="D854" s="68">
        <v>16.660000000000004</v>
      </c>
      <c r="E854" s="68">
        <v>11.586666666666668</v>
      </c>
      <c r="F854" s="106">
        <v>10.3</v>
      </c>
      <c r="G854" s="105">
        <v>71.61999999999999</v>
      </c>
      <c r="H854" s="68">
        <v>12.159999999999998</v>
      </c>
      <c r="I854" s="68">
        <v>1.66</v>
      </c>
      <c r="J854" s="106">
        <v>57.8</v>
      </c>
      <c r="K854" s="105">
        <v>62.216666666666669</v>
      </c>
      <c r="L854" s="68">
        <v>9.6</v>
      </c>
      <c r="M854" s="68">
        <v>11.1</v>
      </c>
      <c r="N854" s="68">
        <v>41.516666666666673</v>
      </c>
      <c r="O854" s="104"/>
    </row>
    <row r="855" spans="2:15" x14ac:dyDescent="0.25">
      <c r="B855" s="104" t="s">
        <v>897</v>
      </c>
      <c r="C855" s="105">
        <v>36.244999999999997</v>
      </c>
      <c r="D855" s="68">
        <v>20.824999999999999</v>
      </c>
      <c r="E855" s="68">
        <v>10.270000000000001</v>
      </c>
      <c r="F855" s="106">
        <v>5.15</v>
      </c>
      <c r="G855" s="105">
        <v>67.78</v>
      </c>
      <c r="H855" s="68">
        <v>8.32</v>
      </c>
      <c r="I855" s="68">
        <v>1.66</v>
      </c>
      <c r="J855" s="106">
        <v>57.8</v>
      </c>
      <c r="K855" s="105">
        <v>45.8</v>
      </c>
      <c r="L855" s="68">
        <v>11.200000000000001</v>
      </c>
      <c r="M855" s="68">
        <v>11.1</v>
      </c>
      <c r="N855" s="68">
        <v>23.5</v>
      </c>
      <c r="O855" s="104"/>
    </row>
    <row r="856" spans="2:15" x14ac:dyDescent="0.25">
      <c r="B856" s="104" t="s">
        <v>235</v>
      </c>
      <c r="C856" s="105">
        <v>32.692</v>
      </c>
      <c r="D856" s="68">
        <v>17.680000000000003</v>
      </c>
      <c r="E856" s="68">
        <v>8.1257142857142846</v>
      </c>
      <c r="F856" s="106">
        <v>6.8862857142857106</v>
      </c>
      <c r="G856" s="105">
        <v>23.510857142857144</v>
      </c>
      <c r="H856" s="68">
        <v>8.6308571428571437</v>
      </c>
      <c r="I856" s="68">
        <v>3.3200000000000021</v>
      </c>
      <c r="J856" s="106">
        <v>11.560000000000004</v>
      </c>
      <c r="K856" s="105">
        <v>56.180000000000028</v>
      </c>
      <c r="L856" s="68">
        <v>9.6000000000000032</v>
      </c>
      <c r="M856" s="68">
        <v>25.899999999999984</v>
      </c>
      <c r="N856" s="68">
        <v>20.679999999999989</v>
      </c>
      <c r="O856" s="104"/>
    </row>
    <row r="857" spans="2:15" x14ac:dyDescent="0.25">
      <c r="B857" s="104" t="s">
        <v>341</v>
      </c>
      <c r="C857" s="105">
        <v>60.900645161290342</v>
      </c>
      <c r="D857" s="68">
        <v>35.162580645161292</v>
      </c>
      <c r="E857" s="68">
        <v>8.4606451612903211</v>
      </c>
      <c r="F857" s="106">
        <v>17.277419354838713</v>
      </c>
      <c r="G857" s="105">
        <v>46.009677419354823</v>
      </c>
      <c r="H857" s="68">
        <v>2.2296774193548381</v>
      </c>
      <c r="I857" s="68">
        <v>3.3200000000000021</v>
      </c>
      <c r="J857" s="106">
        <v>40.45999999999998</v>
      </c>
      <c r="K857" s="105">
        <v>54.848387096774211</v>
      </c>
      <c r="L857" s="68">
        <v>14.399999999999991</v>
      </c>
      <c r="M857" s="68">
        <v>11.338709677419356</v>
      </c>
      <c r="N857" s="68">
        <v>29.109677419354846</v>
      </c>
      <c r="O857" s="104"/>
    </row>
    <row r="858" spans="2:15" x14ac:dyDescent="0.25">
      <c r="B858" s="104" t="s">
        <v>844</v>
      </c>
      <c r="C858" s="105">
        <v>28.352000000000004</v>
      </c>
      <c r="D858" s="68">
        <v>15.231999999999998</v>
      </c>
      <c r="E858" s="68">
        <v>11.06</v>
      </c>
      <c r="F858" s="106">
        <v>2.06</v>
      </c>
      <c r="G858" s="105">
        <v>84.135999999999996</v>
      </c>
      <c r="H858" s="68">
        <v>13.056000000000001</v>
      </c>
      <c r="I858" s="68">
        <v>13.28</v>
      </c>
      <c r="J858" s="106">
        <v>57.8</v>
      </c>
      <c r="K858" s="105">
        <v>67.610000000000014</v>
      </c>
      <c r="L858" s="68">
        <v>12.799999999999999</v>
      </c>
      <c r="M858" s="68">
        <v>11.099999999999998</v>
      </c>
      <c r="N858" s="68">
        <v>43.71</v>
      </c>
      <c r="O858" s="104"/>
    </row>
    <row r="859" spans="2:15" x14ac:dyDescent="0.25">
      <c r="B859" s="104" t="s">
        <v>276</v>
      </c>
      <c r="C859" s="105">
        <v>60.860624999999999</v>
      </c>
      <c r="D859" s="68">
        <v>47.6</v>
      </c>
      <c r="E859" s="68">
        <v>3.6043750000000001</v>
      </c>
      <c r="F859" s="106">
        <v>9.6562499999999947</v>
      </c>
      <c r="G859" s="105">
        <v>49.920000000000009</v>
      </c>
      <c r="H859" s="68">
        <v>16.84</v>
      </c>
      <c r="I859" s="68">
        <v>9.9600000000000133</v>
      </c>
      <c r="J859" s="106">
        <v>23.119999999999976</v>
      </c>
      <c r="K859" s="105">
        <v>58.203124999999979</v>
      </c>
      <c r="L859" s="68">
        <v>16</v>
      </c>
      <c r="M859" s="68">
        <v>25.90000000000002</v>
      </c>
      <c r="N859" s="68">
        <v>16.303125000000009</v>
      </c>
      <c r="O859" s="104"/>
    </row>
    <row r="860" spans="2:15" x14ac:dyDescent="0.25">
      <c r="B860" s="104" t="s">
        <v>631</v>
      </c>
      <c r="C860" s="105">
        <v>37.083999999999996</v>
      </c>
      <c r="D860" s="68">
        <v>25.228000000000002</v>
      </c>
      <c r="E860" s="68">
        <v>9.7960000000000012</v>
      </c>
      <c r="F860" s="106">
        <v>2.06</v>
      </c>
      <c r="G860" s="105">
        <v>48.411999999999999</v>
      </c>
      <c r="H860" s="68">
        <v>0.51200000000000001</v>
      </c>
      <c r="I860" s="68">
        <v>1.66</v>
      </c>
      <c r="J860" s="106">
        <v>46.239999999999995</v>
      </c>
      <c r="K860" s="105">
        <v>63.100000000000009</v>
      </c>
      <c r="L860" s="68">
        <v>14.400000000000002</v>
      </c>
      <c r="M860" s="68">
        <v>11.099999999999998</v>
      </c>
      <c r="N860" s="68">
        <v>37.600000000000009</v>
      </c>
      <c r="O860" s="104"/>
    </row>
    <row r="861" spans="2:15" x14ac:dyDescent="0.25">
      <c r="B861" s="104" t="s">
        <v>583</v>
      </c>
      <c r="C861" s="105">
        <v>54.998095238095253</v>
      </c>
      <c r="D861" s="68">
        <v>40.573333333333352</v>
      </c>
      <c r="E861" s="68">
        <v>11.285714285714286</v>
      </c>
      <c r="F861" s="106">
        <v>3.1390476190476195</v>
      </c>
      <c r="G861" s="105">
        <v>55.934285714285707</v>
      </c>
      <c r="H861" s="68">
        <v>16.274285714285718</v>
      </c>
      <c r="I861" s="68">
        <v>4.9799999999999995</v>
      </c>
      <c r="J861" s="106">
        <v>34.679999999999993</v>
      </c>
      <c r="K861" s="105">
        <v>78.880952380952394</v>
      </c>
      <c r="L861" s="68">
        <v>12.800000000000002</v>
      </c>
      <c r="M861" s="68">
        <v>29.600000000000005</v>
      </c>
      <c r="N861" s="68">
        <v>36.480952380952381</v>
      </c>
      <c r="O861" s="104"/>
    </row>
    <row r="862" spans="2:15" x14ac:dyDescent="0.25">
      <c r="B862" s="104" t="s">
        <v>583</v>
      </c>
      <c r="C862" s="105">
        <v>54.521666666666668</v>
      </c>
      <c r="D862" s="68">
        <v>40.195555555555558</v>
      </c>
      <c r="E862" s="68">
        <v>12.552222222222222</v>
      </c>
      <c r="F862" s="106">
        <v>1.7738888888888891</v>
      </c>
      <c r="G862" s="105">
        <v>20.751111111111111</v>
      </c>
      <c r="H862" s="68">
        <v>9.9911111111111097</v>
      </c>
      <c r="I862" s="68">
        <v>4.9800000000000022</v>
      </c>
      <c r="J862" s="106">
        <v>5.780000000000002</v>
      </c>
      <c r="K862" s="105">
        <v>57.988888888888901</v>
      </c>
      <c r="L862" s="68">
        <v>11.199999999999994</v>
      </c>
      <c r="M862" s="68">
        <v>11.408333333333339</v>
      </c>
      <c r="N862" s="68">
        <v>35.380555555555553</v>
      </c>
      <c r="O862" s="104"/>
    </row>
    <row r="863" spans="2:15" x14ac:dyDescent="0.25">
      <c r="B863" s="104" t="s">
        <v>532</v>
      </c>
      <c r="C863" s="105">
        <v>53.291282051282089</v>
      </c>
      <c r="D863" s="68">
        <v>46.98974358974359</v>
      </c>
      <c r="E863" s="68">
        <v>4.2943589743589738</v>
      </c>
      <c r="F863" s="106">
        <v>2.0071794871794886</v>
      </c>
      <c r="G863" s="105">
        <v>43.456410256410265</v>
      </c>
      <c r="H863" s="68">
        <v>7.0564102564102589</v>
      </c>
      <c r="I863" s="68">
        <v>13.28000000000001</v>
      </c>
      <c r="J863" s="106">
        <v>23.120000000000012</v>
      </c>
      <c r="K863" s="105">
        <v>54.215384615384608</v>
      </c>
      <c r="L863" s="68">
        <v>9.600000000000005</v>
      </c>
      <c r="M863" s="68">
        <v>22.20000000000001</v>
      </c>
      <c r="N863" s="68">
        <v>22.415384615384614</v>
      </c>
      <c r="O863" s="104"/>
    </row>
    <row r="864" spans="2:15" x14ac:dyDescent="0.25">
      <c r="B864" s="104" t="s">
        <v>814</v>
      </c>
      <c r="C864" s="105">
        <v>39.733333333333334</v>
      </c>
      <c r="D864" s="68">
        <v>20.626666666666669</v>
      </c>
      <c r="E864" s="68">
        <v>13.956666666666669</v>
      </c>
      <c r="F864" s="106">
        <v>5.1500000000000012</v>
      </c>
      <c r="G864" s="105">
        <v>71.693333333333342</v>
      </c>
      <c r="H864" s="68">
        <v>7.2533333333333339</v>
      </c>
      <c r="I864" s="68">
        <v>6.64</v>
      </c>
      <c r="J864" s="106">
        <v>57.8</v>
      </c>
      <c r="K864" s="105">
        <v>61.433333333333337</v>
      </c>
      <c r="L864" s="68">
        <v>9.5999999999999979</v>
      </c>
      <c r="M864" s="68">
        <v>11.099999999999998</v>
      </c>
      <c r="N864" s="68">
        <v>40.733333333333334</v>
      </c>
      <c r="O864" s="104"/>
    </row>
    <row r="865" spans="2:15" x14ac:dyDescent="0.25">
      <c r="B865" s="104" t="s">
        <v>1210</v>
      </c>
      <c r="C865" s="105">
        <v>35.399000000000001</v>
      </c>
      <c r="D865" s="68">
        <v>19.992000000000001</v>
      </c>
      <c r="E865" s="68">
        <v>12.008000000000001</v>
      </c>
      <c r="F865" s="106">
        <v>3.3990000000000009</v>
      </c>
      <c r="G865" s="105">
        <v>62.631999999999991</v>
      </c>
      <c r="H865" s="68">
        <v>5.6319999999999979</v>
      </c>
      <c r="I865" s="68">
        <v>4.9799999999999995</v>
      </c>
      <c r="J865" s="106">
        <v>52.019999999999996</v>
      </c>
      <c r="K865" s="105">
        <v>54.634999999999991</v>
      </c>
      <c r="L865" s="68">
        <v>8</v>
      </c>
      <c r="M865" s="68">
        <v>10.914999999999997</v>
      </c>
      <c r="N865" s="68">
        <v>35.72</v>
      </c>
      <c r="O865" s="104"/>
    </row>
    <row r="866" spans="2:15" x14ac:dyDescent="0.25">
      <c r="B866" s="104" t="s">
        <v>266</v>
      </c>
      <c r="C866" s="105">
        <v>54.058571428571426</v>
      </c>
      <c r="D866" s="68">
        <v>42.5</v>
      </c>
      <c r="E866" s="68">
        <v>6.9971428571428591</v>
      </c>
      <c r="F866" s="106">
        <v>4.5614285714285723</v>
      </c>
      <c r="G866" s="105">
        <v>36.84571428571428</v>
      </c>
      <c r="H866" s="68">
        <v>8.6857142857142851</v>
      </c>
      <c r="I866" s="68">
        <v>16.600000000000001</v>
      </c>
      <c r="J866" s="106">
        <v>11.56</v>
      </c>
      <c r="K866" s="105">
        <v>43.242857142857147</v>
      </c>
      <c r="L866" s="68">
        <v>9.5999999999999979</v>
      </c>
      <c r="M866" s="68">
        <v>12.157142857142853</v>
      </c>
      <c r="N866" s="68">
        <v>21.485714285714291</v>
      </c>
      <c r="O866" s="104"/>
    </row>
    <row r="867" spans="2:15" x14ac:dyDescent="0.25">
      <c r="B867" s="104" t="s">
        <v>1213</v>
      </c>
      <c r="C867" s="105">
        <v>35.285806451612906</v>
      </c>
      <c r="D867" s="68">
        <v>22.110967741935482</v>
      </c>
      <c r="E867" s="68">
        <v>9.7858064516129044</v>
      </c>
      <c r="F867" s="106">
        <v>3.3890322580645158</v>
      </c>
      <c r="G867" s="105">
        <v>64.869677419354844</v>
      </c>
      <c r="H867" s="68">
        <v>11.189677419354837</v>
      </c>
      <c r="I867" s="68">
        <v>1.660000000000001</v>
      </c>
      <c r="J867" s="106">
        <v>52.019999999999968</v>
      </c>
      <c r="K867" s="105">
        <v>49.06774193548388</v>
      </c>
      <c r="L867" s="68">
        <v>12.800000000000006</v>
      </c>
      <c r="M867" s="68">
        <v>11.100000000000001</v>
      </c>
      <c r="N867" s="68">
        <v>25.167741935483871</v>
      </c>
      <c r="O867" s="104"/>
    </row>
    <row r="868" spans="2:15" x14ac:dyDescent="0.25">
      <c r="B868" s="104" t="s">
        <v>252</v>
      </c>
      <c r="C868" s="105">
        <v>49.036666666666669</v>
      </c>
      <c r="D868" s="68">
        <v>43.633333333333333</v>
      </c>
      <c r="E868" s="68">
        <v>3.6866666666666665</v>
      </c>
      <c r="F868" s="106">
        <v>1.7166666666666668</v>
      </c>
      <c r="G868" s="105">
        <v>19.193333333333332</v>
      </c>
      <c r="H868" s="68">
        <v>5.9733333333333327</v>
      </c>
      <c r="I868" s="68">
        <v>1.66</v>
      </c>
      <c r="J868" s="106">
        <v>11.559999999999999</v>
      </c>
      <c r="K868" s="105">
        <v>30.816666666666674</v>
      </c>
      <c r="L868" s="68">
        <v>6.3999999999999995</v>
      </c>
      <c r="M868" s="68">
        <v>11.1</v>
      </c>
      <c r="N868" s="68">
        <v>13.316666666666668</v>
      </c>
      <c r="O868" s="104"/>
    </row>
    <row r="869" spans="2:15" x14ac:dyDescent="0.25">
      <c r="B869" s="104" t="s">
        <v>1245</v>
      </c>
      <c r="C869" s="105">
        <v>26.965405405405395</v>
      </c>
      <c r="D869" s="68">
        <v>13.572432432432439</v>
      </c>
      <c r="E869" s="68">
        <v>7.0459459459459435</v>
      </c>
      <c r="F869" s="106">
        <v>6.3470270270270293</v>
      </c>
      <c r="G869" s="105">
        <v>48.306486486486506</v>
      </c>
      <c r="H869" s="68">
        <v>2.0064864864864869</v>
      </c>
      <c r="I869" s="68">
        <v>11.620000000000015</v>
      </c>
      <c r="J869" s="106">
        <v>34.680000000000049</v>
      </c>
      <c r="K869" s="105">
        <v>38.510810810810803</v>
      </c>
      <c r="L869" s="68">
        <v>4.8000000000000069</v>
      </c>
      <c r="M869" s="68">
        <v>11.100000000000016</v>
      </c>
      <c r="N869" s="68">
        <v>22.610810810810818</v>
      </c>
      <c r="O869" s="104"/>
    </row>
    <row r="870" spans="2:15" x14ac:dyDescent="0.25">
      <c r="B870" s="104" t="s">
        <v>530</v>
      </c>
      <c r="C870" s="105">
        <v>53.339259259259279</v>
      </c>
      <c r="D870" s="68">
        <v>47.6</v>
      </c>
      <c r="E870" s="68">
        <v>4.2133333333333338</v>
      </c>
      <c r="F870" s="106">
        <v>1.5259259259259261</v>
      </c>
      <c r="G870" s="105">
        <v>42.323703703703693</v>
      </c>
      <c r="H870" s="68">
        <v>10.903703703703703</v>
      </c>
      <c r="I870" s="68">
        <v>8.3000000000000007</v>
      </c>
      <c r="J870" s="106">
        <v>23.120000000000008</v>
      </c>
      <c r="K870" s="105">
        <v>52.1</v>
      </c>
      <c r="L870" s="68">
        <v>6.4000000000000021</v>
      </c>
      <c r="M870" s="68">
        <v>22.199999999999996</v>
      </c>
      <c r="N870" s="68">
        <v>23.499999999999996</v>
      </c>
      <c r="O870" s="104"/>
    </row>
    <row r="871" spans="2:15" x14ac:dyDescent="0.25">
      <c r="B871" s="104" t="s">
        <v>208</v>
      </c>
      <c r="C871" s="105">
        <v>44.847666666666655</v>
      </c>
      <c r="D871" s="68">
        <v>29.43266666666667</v>
      </c>
      <c r="E871" s="68">
        <v>9.2693333333333356</v>
      </c>
      <c r="F871" s="106">
        <v>6.1456666666666742</v>
      </c>
      <c r="G871" s="105">
        <v>34.320000000000007</v>
      </c>
      <c r="H871" s="68">
        <v>12.800000000000004</v>
      </c>
      <c r="I871" s="68">
        <v>9.9600000000000133</v>
      </c>
      <c r="J871" s="106">
        <v>11.559999999999988</v>
      </c>
      <c r="K871" s="105">
        <v>54.860000000000007</v>
      </c>
      <c r="L871" s="68">
        <v>6.3999999999999941</v>
      </c>
      <c r="M871" s="68">
        <v>25.900000000000016</v>
      </c>
      <c r="N871" s="68">
        <v>22.560000000000016</v>
      </c>
      <c r="O871" s="104"/>
    </row>
    <row r="872" spans="2:15" x14ac:dyDescent="0.25">
      <c r="B872" s="104" t="s">
        <v>681</v>
      </c>
      <c r="C872" s="105">
        <v>51.868235294117653</v>
      </c>
      <c r="D872" s="68">
        <v>40.320000000000014</v>
      </c>
      <c r="E872" s="68">
        <v>9.8517647058823528</v>
      </c>
      <c r="F872" s="106">
        <v>1.6964705882352944</v>
      </c>
      <c r="G872" s="105">
        <v>35.330588235294115</v>
      </c>
      <c r="H872" s="68">
        <v>12.95058823529412</v>
      </c>
      <c r="I872" s="68">
        <v>16.600000000000001</v>
      </c>
      <c r="J872" s="106">
        <v>5.7800000000000011</v>
      </c>
      <c r="K872" s="105">
        <v>55.635294117647042</v>
      </c>
      <c r="L872" s="68">
        <v>14.400000000000004</v>
      </c>
      <c r="M872" s="68">
        <v>11.099999999999998</v>
      </c>
      <c r="N872" s="68">
        <v>30.135294117647067</v>
      </c>
      <c r="O872" s="104"/>
    </row>
    <row r="873" spans="2:15" x14ac:dyDescent="0.25">
      <c r="B873" s="104" t="s">
        <v>872</v>
      </c>
      <c r="C873" s="105">
        <v>37.099636363636378</v>
      </c>
      <c r="D873" s="68">
        <v>16.443636363636347</v>
      </c>
      <c r="E873" s="68">
        <v>14.363636363636369</v>
      </c>
      <c r="F873" s="106">
        <v>6.2923636363636328</v>
      </c>
      <c r="G873" s="105">
        <v>82.049454545454552</v>
      </c>
      <c r="H873" s="68">
        <v>14.289454545454541</v>
      </c>
      <c r="I873" s="68">
        <v>9.9600000000000115</v>
      </c>
      <c r="J873" s="106">
        <v>57.8</v>
      </c>
      <c r="K873" s="105">
        <v>54.60545454545457</v>
      </c>
      <c r="L873" s="68">
        <v>1.599999999999999</v>
      </c>
      <c r="M873" s="68">
        <v>15.405454545454536</v>
      </c>
      <c r="N873" s="68">
        <v>37.599999999999987</v>
      </c>
      <c r="O873" s="104"/>
    </row>
    <row r="874" spans="2:15" x14ac:dyDescent="0.25">
      <c r="B874" s="104" t="s">
        <v>536</v>
      </c>
      <c r="C874" s="105">
        <v>55.796216216216244</v>
      </c>
      <c r="D874" s="68">
        <v>42.647027027027008</v>
      </c>
      <c r="E874" s="68">
        <v>9.864324324324329</v>
      </c>
      <c r="F874" s="106">
        <v>3.2848648648648635</v>
      </c>
      <c r="G874" s="105">
        <v>45.030270270270272</v>
      </c>
      <c r="H874" s="68">
        <v>5.310270270270272</v>
      </c>
      <c r="I874" s="68">
        <v>16.600000000000001</v>
      </c>
      <c r="J874" s="106">
        <v>23.119999999999969</v>
      </c>
      <c r="K874" s="105">
        <v>72.917567567567531</v>
      </c>
      <c r="L874" s="68">
        <v>6.3999999999999915</v>
      </c>
      <c r="M874" s="68">
        <v>33.299999999999969</v>
      </c>
      <c r="N874" s="68">
        <v>33.217567567567563</v>
      </c>
      <c r="O874" s="104"/>
    </row>
    <row r="875" spans="2:15" x14ac:dyDescent="0.25">
      <c r="B875" s="104" t="s">
        <v>1268</v>
      </c>
      <c r="C875" s="105">
        <v>32.58580645161291</v>
      </c>
      <c r="D875" s="68">
        <v>16.122580645161285</v>
      </c>
      <c r="E875" s="68">
        <v>12.741935483870968</v>
      </c>
      <c r="F875" s="106">
        <v>3.7212903225806446</v>
      </c>
      <c r="G875" s="105">
        <v>66.281935483870981</v>
      </c>
      <c r="H875" s="68">
        <v>10.941935483870964</v>
      </c>
      <c r="I875" s="68">
        <v>3.3200000000000021</v>
      </c>
      <c r="J875" s="106">
        <v>52.019999999999968</v>
      </c>
      <c r="K875" s="105">
        <v>56.496774193548383</v>
      </c>
      <c r="L875" s="68">
        <v>12.800000000000006</v>
      </c>
      <c r="M875" s="68">
        <v>11.100000000000001</v>
      </c>
      <c r="N875" s="68">
        <v>32.596774193548399</v>
      </c>
      <c r="O875" s="104"/>
    </row>
    <row r="876" spans="2:15" x14ac:dyDescent="0.25">
      <c r="B876" s="104" t="s">
        <v>1260</v>
      </c>
      <c r="C876" s="105">
        <v>33.84464646464648</v>
      </c>
      <c r="D876" s="68">
        <v>24.328888888888887</v>
      </c>
      <c r="E876" s="68">
        <v>5.4581818181818189</v>
      </c>
      <c r="F876" s="106">
        <v>4.0575757575757585</v>
      </c>
      <c r="G876" s="105">
        <v>49.354141414141345</v>
      </c>
      <c r="H876" s="68">
        <v>6.3741414141414152</v>
      </c>
      <c r="I876" s="68">
        <v>8.3000000000000007</v>
      </c>
      <c r="J876" s="106">
        <v>34.680000000000057</v>
      </c>
      <c r="K876" s="105">
        <v>48.447474747474757</v>
      </c>
      <c r="L876" s="68">
        <v>6.3999999999999879</v>
      </c>
      <c r="M876" s="68">
        <v>14.986868686868695</v>
      </c>
      <c r="N876" s="68">
        <v>27.060606060606059</v>
      </c>
      <c r="O876" s="104"/>
    </row>
    <row r="877" spans="2:15" x14ac:dyDescent="0.25">
      <c r="B877" s="104" t="s">
        <v>503</v>
      </c>
      <c r="C877" s="105">
        <v>32.875416666666645</v>
      </c>
      <c r="D877" s="68">
        <v>23.105833333333322</v>
      </c>
      <c r="E877" s="68">
        <v>4.1475</v>
      </c>
      <c r="F877" s="106">
        <v>5.6220833333333289</v>
      </c>
      <c r="G877" s="105">
        <v>25.25999999999998</v>
      </c>
      <c r="H877" s="68">
        <v>0.48</v>
      </c>
      <c r="I877" s="68">
        <v>1.6599999999999997</v>
      </c>
      <c r="J877" s="106">
        <v>23.119999999999994</v>
      </c>
      <c r="K877" s="105">
        <v>54.062499999999972</v>
      </c>
      <c r="L877" s="68">
        <v>9.6000000000000085</v>
      </c>
      <c r="M877" s="68">
        <v>33.299999999999969</v>
      </c>
      <c r="N877" s="68">
        <v>11.162499999999993</v>
      </c>
      <c r="O877" s="104"/>
    </row>
    <row r="878" spans="2:15" x14ac:dyDescent="0.25">
      <c r="B878" s="104" t="s">
        <v>656</v>
      </c>
      <c r="C878" s="105">
        <v>34.790526315789471</v>
      </c>
      <c r="D878" s="68">
        <v>4.7600000000000016</v>
      </c>
      <c r="E878" s="68">
        <v>12.141052631578946</v>
      </c>
      <c r="F878" s="106">
        <v>17.889473684210529</v>
      </c>
      <c r="G878" s="105">
        <v>43.858947368421063</v>
      </c>
      <c r="H878" s="68">
        <v>10.778947368421052</v>
      </c>
      <c r="I878" s="68">
        <v>9.9599999999999991</v>
      </c>
      <c r="J878" s="106">
        <v>23.120000000000008</v>
      </c>
      <c r="K878" s="105">
        <v>69.094736842105263</v>
      </c>
      <c r="L878" s="68">
        <v>14.4</v>
      </c>
      <c r="M878" s="68">
        <v>22.784210526315785</v>
      </c>
      <c r="N878" s="68">
        <v>31.910526315789479</v>
      </c>
      <c r="O878" s="104"/>
    </row>
    <row r="879" spans="2:15" x14ac:dyDescent="0.25">
      <c r="B879" s="104" t="s">
        <v>906</v>
      </c>
      <c r="C879" s="105">
        <v>44.416111111111114</v>
      </c>
      <c r="D879" s="68">
        <v>23.799999999999972</v>
      </c>
      <c r="E879" s="68">
        <v>14.073703703703696</v>
      </c>
      <c r="F879" s="106">
        <v>6.5424074074074117</v>
      </c>
      <c r="G879" s="105">
        <v>42.816296296296301</v>
      </c>
      <c r="H879" s="68">
        <v>10.536296296296296</v>
      </c>
      <c r="I879" s="68">
        <v>14.940000000000023</v>
      </c>
      <c r="J879" s="106">
        <v>17.340000000000025</v>
      </c>
      <c r="K879" s="105">
        <v>70.063888888888812</v>
      </c>
      <c r="L879" s="68">
        <v>1.5999999999999968</v>
      </c>
      <c r="M879" s="68">
        <v>28.949074074074012</v>
      </c>
      <c r="N879" s="68">
        <v>39.514814814814819</v>
      </c>
      <c r="O879" s="104"/>
    </row>
    <row r="880" spans="2:15" x14ac:dyDescent="0.25">
      <c r="B880" s="104" t="s">
        <v>1147</v>
      </c>
      <c r="C880" s="105">
        <v>34.145999999999972</v>
      </c>
      <c r="D880" s="68">
        <v>18.659199999999974</v>
      </c>
      <c r="E880" s="68">
        <v>12.355600000000003</v>
      </c>
      <c r="F880" s="106">
        <v>3.1311999999999962</v>
      </c>
      <c r="G880" s="105">
        <v>61.212800000000016</v>
      </c>
      <c r="H880" s="68">
        <v>9.9328000000000003</v>
      </c>
      <c r="I880" s="68">
        <v>16.600000000000001</v>
      </c>
      <c r="J880" s="106">
        <v>34.680000000000057</v>
      </c>
      <c r="K880" s="105">
        <v>41.908999999999985</v>
      </c>
      <c r="L880" s="68">
        <v>3.199999999999994</v>
      </c>
      <c r="M880" s="68">
        <v>7.5479999999999858</v>
      </c>
      <c r="N880" s="68">
        <v>31.160999999999991</v>
      </c>
      <c r="O880" s="104"/>
    </row>
    <row r="881" spans="2:15" x14ac:dyDescent="0.25">
      <c r="B881" s="104" t="s">
        <v>1102</v>
      </c>
      <c r="C881" s="105">
        <v>22.57954545454545</v>
      </c>
      <c r="D881" s="68">
        <v>10.169090909090908</v>
      </c>
      <c r="E881" s="68">
        <v>8.6181818181818173</v>
      </c>
      <c r="F881" s="106">
        <v>3.7922727272727275</v>
      </c>
      <c r="G881" s="105">
        <v>62.241818181818182</v>
      </c>
      <c r="H881" s="68">
        <v>15.941818181818187</v>
      </c>
      <c r="I881" s="68">
        <v>11.619999999999992</v>
      </c>
      <c r="J881" s="106">
        <v>34.680000000000021</v>
      </c>
      <c r="K881" s="105">
        <v>47.413636363636357</v>
      </c>
      <c r="L881" s="68">
        <v>3.2</v>
      </c>
      <c r="M881" s="68">
        <v>11.100000000000009</v>
      </c>
      <c r="N881" s="68">
        <v>33.113636363636367</v>
      </c>
      <c r="O881" s="104"/>
    </row>
    <row r="882" spans="2:15" x14ac:dyDescent="0.25">
      <c r="B882" s="104" t="s">
        <v>982</v>
      </c>
      <c r="C882" s="105">
        <v>32.320000000000007</v>
      </c>
      <c r="D882" s="68">
        <v>10.048888888888888</v>
      </c>
      <c r="E882" s="68">
        <v>18.608888888888888</v>
      </c>
      <c r="F882" s="106">
        <v>3.6622222222222218</v>
      </c>
      <c r="G882" s="105">
        <v>81.457777777777778</v>
      </c>
      <c r="H882" s="68">
        <v>20.337777777777777</v>
      </c>
      <c r="I882" s="68">
        <v>3.32</v>
      </c>
      <c r="J882" s="106">
        <v>57.8</v>
      </c>
      <c r="K882" s="105">
        <v>73.566666666666663</v>
      </c>
      <c r="L882" s="68">
        <v>4.8</v>
      </c>
      <c r="M882" s="68">
        <v>29.599999999999998</v>
      </c>
      <c r="N882" s="68">
        <v>39.166666666666671</v>
      </c>
      <c r="O882" s="104"/>
    </row>
    <row r="883" spans="2:15" x14ac:dyDescent="0.25">
      <c r="B883" s="104" t="s">
        <v>658</v>
      </c>
      <c r="C883" s="105">
        <v>30.65176470588235</v>
      </c>
      <c r="D883" s="68">
        <v>4.7600000000000025</v>
      </c>
      <c r="E883" s="68">
        <v>10.50235294117647</v>
      </c>
      <c r="F883" s="106">
        <v>15.389411764705882</v>
      </c>
      <c r="G883" s="105">
        <v>44.192941176470597</v>
      </c>
      <c r="H883" s="68">
        <v>7.7929411764705883</v>
      </c>
      <c r="I883" s="68">
        <v>13.280000000000008</v>
      </c>
      <c r="J883" s="106">
        <v>23.120000000000008</v>
      </c>
      <c r="K883" s="105">
        <v>83.747058823529414</v>
      </c>
      <c r="L883" s="68">
        <v>16</v>
      </c>
      <c r="M883" s="68">
        <v>31.667647058823512</v>
      </c>
      <c r="N883" s="68">
        <v>36.079411764705888</v>
      </c>
      <c r="O883" s="104"/>
    </row>
    <row r="884" spans="2:15" x14ac:dyDescent="0.25">
      <c r="B884" s="104" t="s">
        <v>1192</v>
      </c>
      <c r="C884" s="105">
        <v>25.937142857142856</v>
      </c>
      <c r="D884" s="68">
        <v>16.32</v>
      </c>
      <c r="E884" s="68">
        <v>9.0285714285714285</v>
      </c>
      <c r="F884" s="106">
        <v>0.58857142857142863</v>
      </c>
      <c r="G884" s="105">
        <v>71.151428571428582</v>
      </c>
      <c r="H884" s="68">
        <v>5.8514285714285723</v>
      </c>
      <c r="I884" s="68">
        <v>13.28</v>
      </c>
      <c r="J884" s="106">
        <v>52.02</v>
      </c>
      <c r="K884" s="105">
        <v>52</v>
      </c>
      <c r="L884" s="68">
        <v>8</v>
      </c>
      <c r="M884" s="68">
        <v>11.1</v>
      </c>
      <c r="N884" s="68">
        <v>32.900000000000006</v>
      </c>
      <c r="O884" s="104"/>
    </row>
    <row r="885" spans="2:15" x14ac:dyDescent="0.25">
      <c r="B885" s="104" t="s">
        <v>635</v>
      </c>
      <c r="C885" s="105">
        <v>47.098333333333322</v>
      </c>
      <c r="D885" s="68">
        <v>26.180000000000014</v>
      </c>
      <c r="E885" s="68">
        <v>8.5583333333333336</v>
      </c>
      <c r="F885" s="106">
        <v>12.360000000000007</v>
      </c>
      <c r="G885" s="105">
        <v>56.626666666666658</v>
      </c>
      <c r="H885" s="68">
        <v>0.42666666666666669</v>
      </c>
      <c r="I885" s="68">
        <v>9.9600000000000097</v>
      </c>
      <c r="J885" s="106">
        <v>46.239999999999988</v>
      </c>
      <c r="K885" s="105">
        <v>50.51250000000001</v>
      </c>
      <c r="L885" s="68">
        <v>12.799999999999997</v>
      </c>
      <c r="M885" s="68">
        <v>14.800000000000018</v>
      </c>
      <c r="N885" s="68">
        <v>22.912500000000005</v>
      </c>
      <c r="O885" s="104"/>
    </row>
    <row r="886" spans="2:15" x14ac:dyDescent="0.25">
      <c r="B886" s="104" t="s">
        <v>561</v>
      </c>
      <c r="C886" s="105">
        <v>52.866666666666681</v>
      </c>
      <c r="D886" s="68">
        <v>47.6</v>
      </c>
      <c r="E886" s="68">
        <v>5.2666666666666666</v>
      </c>
      <c r="F886" s="106">
        <v>0</v>
      </c>
      <c r="G886" s="105">
        <v>45.415555555555535</v>
      </c>
      <c r="H886" s="68">
        <v>1.6355555555555559</v>
      </c>
      <c r="I886" s="68">
        <v>3.3200000000000012</v>
      </c>
      <c r="J886" s="106">
        <v>40.45999999999998</v>
      </c>
      <c r="K886" s="105">
        <v>34.083333333333343</v>
      </c>
      <c r="L886" s="68">
        <v>12.800000000000004</v>
      </c>
      <c r="M886" s="68">
        <v>11.099999999999998</v>
      </c>
      <c r="N886" s="68">
        <v>10.183333333333335</v>
      </c>
      <c r="O886" s="104"/>
    </row>
    <row r="887" spans="2:15" x14ac:dyDescent="0.25">
      <c r="B887" s="104" t="s">
        <v>1178</v>
      </c>
      <c r="C887" s="105">
        <v>31.813684210526322</v>
      </c>
      <c r="D887" s="68">
        <v>4.7600000000000016</v>
      </c>
      <c r="E887" s="68">
        <v>14.802105263157896</v>
      </c>
      <c r="F887" s="106">
        <v>12.251578947368424</v>
      </c>
      <c r="G887" s="105">
        <v>82.233684210526334</v>
      </c>
      <c r="H887" s="68">
        <v>18.593684210526316</v>
      </c>
      <c r="I887" s="68">
        <v>11.619999999999997</v>
      </c>
      <c r="J887" s="106">
        <v>52.019999999999996</v>
      </c>
      <c r="K887" s="105">
        <v>55.115789473684202</v>
      </c>
      <c r="L887" s="68">
        <v>3.2000000000000011</v>
      </c>
      <c r="M887" s="68">
        <v>11.099999999999998</v>
      </c>
      <c r="N887" s="68">
        <v>40.815789473684212</v>
      </c>
      <c r="O887" s="104"/>
    </row>
    <row r="888" spans="2:15" x14ac:dyDescent="0.25">
      <c r="B888" s="104" t="s">
        <v>991</v>
      </c>
      <c r="C888" s="105">
        <v>25.88666666666666</v>
      </c>
      <c r="D888" s="68">
        <v>12.296666666666669</v>
      </c>
      <c r="E888" s="68">
        <v>12.903333333333336</v>
      </c>
      <c r="F888" s="106">
        <v>0.68666666666666676</v>
      </c>
      <c r="G888" s="105">
        <v>95.09333333333332</v>
      </c>
      <c r="H888" s="68">
        <v>20.693333333333332</v>
      </c>
      <c r="I888" s="68">
        <v>16.600000000000001</v>
      </c>
      <c r="J888" s="106">
        <v>57.8</v>
      </c>
      <c r="K888" s="105">
        <v>60.124999999999993</v>
      </c>
      <c r="L888" s="68">
        <v>3.1999999999999997</v>
      </c>
      <c r="M888" s="68">
        <v>11.099999999999998</v>
      </c>
      <c r="N888" s="68">
        <v>45.824999999999996</v>
      </c>
      <c r="O888" s="104"/>
    </row>
    <row r="889" spans="2:15" x14ac:dyDescent="0.25">
      <c r="B889" s="104" t="s">
        <v>210</v>
      </c>
      <c r="C889" s="105">
        <v>34.286666666666676</v>
      </c>
      <c r="D889" s="68">
        <v>15.337777777777779</v>
      </c>
      <c r="E889" s="68">
        <v>10.70888888888889</v>
      </c>
      <c r="F889" s="106">
        <v>8.2399999999999949</v>
      </c>
      <c r="G889" s="105">
        <v>29.575555555555557</v>
      </c>
      <c r="H889" s="68">
        <v>16.355555555555554</v>
      </c>
      <c r="I889" s="68">
        <v>1.6600000000000006</v>
      </c>
      <c r="J889" s="106">
        <v>11.560000000000004</v>
      </c>
      <c r="K889" s="105">
        <v>65.394444444444446</v>
      </c>
      <c r="L889" s="68">
        <v>3.2000000000000011</v>
      </c>
      <c r="M889" s="68">
        <v>25.899999999999991</v>
      </c>
      <c r="N889" s="68">
        <v>36.294444444444444</v>
      </c>
      <c r="O889" s="104"/>
    </row>
    <row r="890" spans="2:15" x14ac:dyDescent="0.25">
      <c r="B890" s="104" t="s">
        <v>1227</v>
      </c>
      <c r="C890" s="105">
        <v>37.848888888888901</v>
      </c>
      <c r="D890" s="68">
        <v>17.982222222222227</v>
      </c>
      <c r="E890" s="68">
        <v>9.9481481481481495</v>
      </c>
      <c r="F890" s="106">
        <v>9.9185185185185158</v>
      </c>
      <c r="G890" s="105">
        <v>71.790370370370368</v>
      </c>
      <c r="H890" s="68">
        <v>16.450370370370372</v>
      </c>
      <c r="I890" s="68">
        <v>3.3200000000000012</v>
      </c>
      <c r="J890" s="106">
        <v>52.019999999999975</v>
      </c>
      <c r="K890" s="105">
        <v>44.25925925925926</v>
      </c>
      <c r="L890" s="68">
        <v>6.4000000000000021</v>
      </c>
      <c r="M890" s="68">
        <v>11.922222222222221</v>
      </c>
      <c r="N890" s="68">
        <v>25.937037037037037</v>
      </c>
      <c r="O890" s="104"/>
    </row>
    <row r="891" spans="2:15" x14ac:dyDescent="0.25">
      <c r="B891" s="104" t="s">
        <v>769</v>
      </c>
      <c r="C891" s="105">
        <v>49.805555555555557</v>
      </c>
      <c r="D891" s="68">
        <v>40.724444444444444</v>
      </c>
      <c r="E891" s="68">
        <v>4.3888888888888893</v>
      </c>
      <c r="F891" s="106">
        <v>4.692222222222223</v>
      </c>
      <c r="G891" s="105">
        <v>43.484444444444449</v>
      </c>
      <c r="H891" s="68">
        <v>13.724444444444444</v>
      </c>
      <c r="I891" s="68">
        <v>6.6400000000000023</v>
      </c>
      <c r="J891" s="106">
        <v>23.120000000000008</v>
      </c>
      <c r="K891" s="105">
        <v>50.133333333333326</v>
      </c>
      <c r="L891" s="68">
        <v>8</v>
      </c>
      <c r="M891" s="68">
        <v>29.600000000000009</v>
      </c>
      <c r="N891" s="68">
        <v>12.533333333333335</v>
      </c>
      <c r="O891" s="104"/>
    </row>
    <row r="892" spans="2:15" x14ac:dyDescent="0.25">
      <c r="B892" s="104" t="s">
        <v>617</v>
      </c>
      <c r="C892" s="105">
        <v>41.739999999999995</v>
      </c>
      <c r="D892" s="68">
        <v>33.320000000000007</v>
      </c>
      <c r="E892" s="68">
        <v>8.1257142857142846</v>
      </c>
      <c r="F892" s="106">
        <v>0.29428571428571432</v>
      </c>
      <c r="G892" s="105">
        <v>56.86</v>
      </c>
      <c r="H892" s="68">
        <v>8.9599999999999991</v>
      </c>
      <c r="I892" s="68">
        <v>1.66</v>
      </c>
      <c r="J892" s="106">
        <v>46.239999999999995</v>
      </c>
      <c r="K892" s="105">
        <v>33.557142857142857</v>
      </c>
      <c r="L892" s="68">
        <v>14.400000000000002</v>
      </c>
      <c r="M892" s="68">
        <v>11.1</v>
      </c>
      <c r="N892" s="68">
        <v>8.0571428571428587</v>
      </c>
      <c r="O892" s="104"/>
    </row>
    <row r="893" spans="2:15" x14ac:dyDescent="0.25">
      <c r="B893" s="104" t="s">
        <v>506</v>
      </c>
      <c r="C893" s="105">
        <v>27.945517241379321</v>
      </c>
      <c r="D893" s="68">
        <v>16.577931034482759</v>
      </c>
      <c r="E893" s="68">
        <v>4.9034482758620692</v>
      </c>
      <c r="F893" s="106">
        <v>6.4641379310344798</v>
      </c>
      <c r="G893" s="105">
        <v>36.645517241379302</v>
      </c>
      <c r="H893" s="68">
        <v>6.8855172413793104</v>
      </c>
      <c r="I893" s="68">
        <v>6.6400000000000041</v>
      </c>
      <c r="J893" s="106">
        <v>23.120000000000008</v>
      </c>
      <c r="K893" s="105">
        <v>61.462068965517261</v>
      </c>
      <c r="L893" s="68">
        <v>6.400000000000003</v>
      </c>
      <c r="M893" s="68">
        <v>32.534482758620676</v>
      </c>
      <c r="N893" s="68">
        <v>22.527586206896551</v>
      </c>
      <c r="O893" s="104"/>
    </row>
    <row r="894" spans="2:15" x14ac:dyDescent="0.25">
      <c r="B894" s="104" t="s">
        <v>675</v>
      </c>
      <c r="C894" s="105">
        <v>52.778965517241346</v>
      </c>
      <c r="D894" s="68">
        <v>45.302068965517236</v>
      </c>
      <c r="E894" s="68">
        <v>4.0317241379310342</v>
      </c>
      <c r="F894" s="106">
        <v>3.4451724137931001</v>
      </c>
      <c r="G894" s="105">
        <v>24.391034482758609</v>
      </c>
      <c r="H894" s="68">
        <v>8.6510344827586163</v>
      </c>
      <c r="I894" s="68">
        <v>9.9600000000000115</v>
      </c>
      <c r="J894" s="106">
        <v>5.7799999999999949</v>
      </c>
      <c r="K894" s="105">
        <v>37.803448275862053</v>
      </c>
      <c r="L894" s="68">
        <v>12.79999999999999</v>
      </c>
      <c r="M894" s="68">
        <v>11.227586206896564</v>
      </c>
      <c r="N894" s="68">
        <v>13.775862068965528</v>
      </c>
      <c r="O894" s="104"/>
    </row>
    <row r="895" spans="2:15" x14ac:dyDescent="0.25">
      <c r="B895" s="104" t="s">
        <v>428</v>
      </c>
      <c r="C895" s="105">
        <v>54.731764705882348</v>
      </c>
      <c r="D895" s="68">
        <v>43.120000000000012</v>
      </c>
      <c r="E895" s="68">
        <v>7.2494117647058811</v>
      </c>
      <c r="F895" s="106">
        <v>4.3623529411764705</v>
      </c>
      <c r="G895" s="105">
        <v>38.565882352941188</v>
      </c>
      <c r="H895" s="68">
        <v>10.465882352941176</v>
      </c>
      <c r="I895" s="68">
        <v>4.9799999999999995</v>
      </c>
      <c r="J895" s="106">
        <v>23.120000000000005</v>
      </c>
      <c r="K895" s="105">
        <v>55.85294117647058</v>
      </c>
      <c r="L895" s="68">
        <v>16</v>
      </c>
      <c r="M895" s="68">
        <v>11.099999999999998</v>
      </c>
      <c r="N895" s="68">
        <v>28.752941176470578</v>
      </c>
      <c r="O895" s="104"/>
    </row>
    <row r="896" spans="2:15" x14ac:dyDescent="0.25">
      <c r="B896" s="104" t="s">
        <v>973</v>
      </c>
      <c r="C896" s="105">
        <v>28.212727272727271</v>
      </c>
      <c r="D896" s="68">
        <v>13.414545454545454</v>
      </c>
      <c r="E896" s="68">
        <v>8.6181818181818173</v>
      </c>
      <c r="F896" s="106">
        <v>6.1800000000000006</v>
      </c>
      <c r="G896" s="105">
        <v>71.476363636363629</v>
      </c>
      <c r="H896" s="68">
        <v>10.356363636363636</v>
      </c>
      <c r="I896" s="68">
        <v>3.32</v>
      </c>
      <c r="J896" s="106">
        <v>57.8</v>
      </c>
      <c r="K896" s="105">
        <v>65.909090909090907</v>
      </c>
      <c r="L896" s="68">
        <v>6.3999999999999995</v>
      </c>
      <c r="M896" s="68">
        <v>29.599999999999998</v>
      </c>
      <c r="N896" s="68">
        <v>29.909090909090914</v>
      </c>
      <c r="O896" s="104"/>
    </row>
    <row r="897" spans="2:15" x14ac:dyDescent="0.25">
      <c r="B897" s="104" t="s">
        <v>913</v>
      </c>
      <c r="C897" s="105">
        <v>33.1</v>
      </c>
      <c r="D897" s="68">
        <v>27.965000000000003</v>
      </c>
      <c r="E897" s="68">
        <v>5.1349999999999998</v>
      </c>
      <c r="F897" s="106">
        <v>0</v>
      </c>
      <c r="G897" s="105">
        <v>60.28</v>
      </c>
      <c r="H897" s="68">
        <v>10.72</v>
      </c>
      <c r="I897" s="68">
        <v>3.32</v>
      </c>
      <c r="J897" s="106">
        <v>46.239999999999995</v>
      </c>
      <c r="K897" s="105">
        <v>55.550000000000004</v>
      </c>
      <c r="L897" s="68">
        <v>11.200000000000001</v>
      </c>
      <c r="M897" s="68">
        <v>18.5</v>
      </c>
      <c r="N897" s="68">
        <v>25.849999999999998</v>
      </c>
      <c r="O897" s="104"/>
    </row>
    <row r="898" spans="2:15" x14ac:dyDescent="0.25">
      <c r="B898" s="104" t="s">
        <v>508</v>
      </c>
      <c r="C898" s="105">
        <v>24.178571428571438</v>
      </c>
      <c r="D898" s="68">
        <v>9.5200000000000014</v>
      </c>
      <c r="E898" s="68">
        <v>7.4485714285714293</v>
      </c>
      <c r="F898" s="106">
        <v>7.21</v>
      </c>
      <c r="G898" s="105">
        <v>41.857142857142868</v>
      </c>
      <c r="H898" s="68">
        <v>8.7771428571428594</v>
      </c>
      <c r="I898" s="68">
        <v>9.9599999999999991</v>
      </c>
      <c r="J898" s="106">
        <v>23.12</v>
      </c>
      <c r="K898" s="105">
        <v>46.235714285714288</v>
      </c>
      <c r="L898" s="68">
        <v>16</v>
      </c>
      <c r="M898" s="68">
        <v>11.099999999999998</v>
      </c>
      <c r="N898" s="68">
        <v>19.135714285714283</v>
      </c>
      <c r="O898" s="104"/>
    </row>
    <row r="899" spans="2:15" x14ac:dyDescent="0.25">
      <c r="B899" s="104" t="s">
        <v>1226</v>
      </c>
      <c r="C899" s="105">
        <v>29.614285714285717</v>
      </c>
      <c r="D899" s="68">
        <v>13.6</v>
      </c>
      <c r="E899" s="68">
        <v>12.18857142857143</v>
      </c>
      <c r="F899" s="106">
        <v>3.8257142857142856</v>
      </c>
      <c r="G899" s="105">
        <v>63.531428571428577</v>
      </c>
      <c r="H899" s="68">
        <v>12.251428571428573</v>
      </c>
      <c r="I899" s="68">
        <v>16.600000000000001</v>
      </c>
      <c r="J899" s="106">
        <v>34.68</v>
      </c>
      <c r="K899" s="105">
        <v>41.257142857142853</v>
      </c>
      <c r="L899" s="68">
        <v>8</v>
      </c>
      <c r="M899" s="68">
        <v>11.1</v>
      </c>
      <c r="N899" s="68">
        <v>22.157142857142858</v>
      </c>
      <c r="O899" s="104"/>
    </row>
    <row r="900" spans="2:15" x14ac:dyDescent="0.25">
      <c r="B900" s="104" t="s">
        <v>440</v>
      </c>
      <c r="C900" s="105">
        <v>52.387500000000017</v>
      </c>
      <c r="D900" s="68">
        <v>38.350454545454532</v>
      </c>
      <c r="E900" s="68">
        <v>5.9609090909090918</v>
      </c>
      <c r="F900" s="106">
        <v>8.0761363636363726</v>
      </c>
      <c r="G900" s="105">
        <v>71.879999999999981</v>
      </c>
      <c r="H900" s="68">
        <v>16.48</v>
      </c>
      <c r="I900" s="68">
        <v>14.940000000000005</v>
      </c>
      <c r="J900" s="106">
        <v>40.460000000000065</v>
      </c>
      <c r="K900" s="105">
        <v>78.19318181818187</v>
      </c>
      <c r="L900" s="68">
        <v>12.799999999999978</v>
      </c>
      <c r="M900" s="68">
        <v>34.309090909090912</v>
      </c>
      <c r="N900" s="68">
        <v>31.084090909090914</v>
      </c>
      <c r="O900" s="104"/>
    </row>
    <row r="901" spans="2:15" x14ac:dyDescent="0.25">
      <c r="B901" s="104" t="s">
        <v>442</v>
      </c>
      <c r="C901" s="105">
        <v>62.06666666666667</v>
      </c>
      <c r="D901" s="68">
        <v>31.733333333333334</v>
      </c>
      <c r="E901" s="68">
        <v>13.166666666666668</v>
      </c>
      <c r="F901" s="106">
        <v>17.166666666666668</v>
      </c>
      <c r="G901" s="105">
        <v>76.733333333333334</v>
      </c>
      <c r="H901" s="68">
        <v>21.333333333333336</v>
      </c>
      <c r="I901" s="68">
        <v>14.940000000000005</v>
      </c>
      <c r="J901" s="106">
        <v>40.46</v>
      </c>
      <c r="K901" s="105">
        <v>50.375</v>
      </c>
      <c r="L901" s="68">
        <v>14.400000000000004</v>
      </c>
      <c r="M901" s="68">
        <v>13.258333333333329</v>
      </c>
      <c r="N901" s="68">
        <v>22.716666666666669</v>
      </c>
      <c r="O901" s="104"/>
    </row>
    <row r="902" spans="2:15" x14ac:dyDescent="0.25">
      <c r="B902" s="104" t="s">
        <v>771</v>
      </c>
      <c r="C902" s="105">
        <v>52.205714285714272</v>
      </c>
      <c r="D902" s="68">
        <v>44.993333333333325</v>
      </c>
      <c r="E902" s="68">
        <v>5.6428571428571432</v>
      </c>
      <c r="F902" s="106">
        <v>1.5695238095238104</v>
      </c>
      <c r="G902" s="105">
        <v>27.044761904761895</v>
      </c>
      <c r="H902" s="68">
        <v>7.9847619047619034</v>
      </c>
      <c r="I902" s="68">
        <v>13.280000000000003</v>
      </c>
      <c r="J902" s="106">
        <v>5.7800000000000011</v>
      </c>
      <c r="K902" s="105">
        <v>45.847619047619048</v>
      </c>
      <c r="L902" s="68">
        <v>11.199999999999992</v>
      </c>
      <c r="M902" s="68">
        <v>10.923809523809529</v>
      </c>
      <c r="N902" s="68">
        <v>23.723809523809528</v>
      </c>
      <c r="O902" s="104"/>
    </row>
    <row r="903" spans="2:15" x14ac:dyDescent="0.25">
      <c r="B903" s="104" t="s">
        <v>803</v>
      </c>
      <c r="C903" s="105">
        <v>40.264000000000003</v>
      </c>
      <c r="D903" s="68">
        <v>31.415999999999997</v>
      </c>
      <c r="E903" s="68">
        <v>8.8480000000000008</v>
      </c>
      <c r="F903" s="106">
        <v>0</v>
      </c>
      <c r="G903" s="105">
        <v>21.008000000000006</v>
      </c>
      <c r="H903" s="68">
        <v>13.568000000000001</v>
      </c>
      <c r="I903" s="68">
        <v>1.66</v>
      </c>
      <c r="J903" s="106">
        <v>5.7799999999999994</v>
      </c>
      <c r="K903" s="105">
        <v>65.64</v>
      </c>
      <c r="L903" s="68">
        <v>16</v>
      </c>
      <c r="M903" s="68">
        <v>11.099999999999998</v>
      </c>
      <c r="N903" s="68">
        <v>38.540000000000006</v>
      </c>
      <c r="O903" s="104"/>
    </row>
    <row r="904" spans="2:15" x14ac:dyDescent="0.25">
      <c r="B904" s="104" t="s">
        <v>390</v>
      </c>
      <c r="C904" s="105">
        <v>47.156533333333321</v>
      </c>
      <c r="D904" s="68">
        <v>39.539733333333309</v>
      </c>
      <c r="E904" s="68">
        <v>2.8650666666666664</v>
      </c>
      <c r="F904" s="106">
        <v>4.751733333333334</v>
      </c>
      <c r="G904" s="105">
        <v>26.452533333333314</v>
      </c>
      <c r="H904" s="68">
        <v>1.6725333333333332</v>
      </c>
      <c r="I904" s="68">
        <v>1.6599999999999977</v>
      </c>
      <c r="J904" s="106">
        <v>23.119999999999965</v>
      </c>
      <c r="K904" s="105">
        <v>28.47333333333334</v>
      </c>
      <c r="L904" s="68">
        <v>4.8000000000000069</v>
      </c>
      <c r="M904" s="68">
        <v>10.952000000000016</v>
      </c>
      <c r="N904" s="68">
        <v>12.721333333333334</v>
      </c>
      <c r="O904" s="104"/>
    </row>
    <row r="905" spans="2:15" x14ac:dyDescent="0.25">
      <c r="B905" s="104" t="s">
        <v>810</v>
      </c>
      <c r="C905" s="105">
        <v>40.930416666666666</v>
      </c>
      <c r="D905" s="68">
        <v>23.700833333333335</v>
      </c>
      <c r="E905" s="68">
        <v>13.495833333333339</v>
      </c>
      <c r="F905" s="106">
        <v>3.7337499999999966</v>
      </c>
      <c r="G905" s="105">
        <v>92.159999999999982</v>
      </c>
      <c r="H905" s="68">
        <v>17.760000000000005</v>
      </c>
      <c r="I905" s="68">
        <v>16.600000000000001</v>
      </c>
      <c r="J905" s="106">
        <v>57.8</v>
      </c>
      <c r="K905" s="105">
        <v>68.187500000000043</v>
      </c>
      <c r="L905" s="68">
        <v>4.8000000000000043</v>
      </c>
      <c r="M905" s="68">
        <v>18.345833333333335</v>
      </c>
      <c r="N905" s="68">
        <v>45.04166666666665</v>
      </c>
      <c r="O905" s="104"/>
    </row>
    <row r="906" spans="2:15" x14ac:dyDescent="0.25">
      <c r="B906" s="104" t="s">
        <v>294</v>
      </c>
      <c r="C906" s="105">
        <v>34.609180327868849</v>
      </c>
      <c r="D906" s="68">
        <v>16.074754098360664</v>
      </c>
      <c r="E906" s="68">
        <v>13.468852459016396</v>
      </c>
      <c r="F906" s="106">
        <v>5.0655737704918034</v>
      </c>
      <c r="G906" s="105">
        <v>44.254426229508184</v>
      </c>
      <c r="H906" s="68">
        <v>16.094426229508198</v>
      </c>
      <c r="I906" s="68">
        <v>16.600000000000001</v>
      </c>
      <c r="J906" s="106">
        <v>11.559999999999988</v>
      </c>
      <c r="K906" s="105">
        <v>59.447540983606565</v>
      </c>
      <c r="L906" s="68">
        <v>6.3999999999999941</v>
      </c>
      <c r="M906" s="68">
        <v>10.978688524590176</v>
      </c>
      <c r="N906" s="68">
        <v>42.068852459016391</v>
      </c>
      <c r="O906" s="104"/>
    </row>
    <row r="907" spans="2:15" x14ac:dyDescent="0.25">
      <c r="B907" s="104" t="s">
        <v>1090</v>
      </c>
      <c r="C907" s="105">
        <v>22.914188034188033</v>
      </c>
      <c r="D907" s="68">
        <v>9.8047863247863134</v>
      </c>
      <c r="E907" s="68">
        <v>9.5880341880341913</v>
      </c>
      <c r="F907" s="106">
        <v>3.5213675213675222</v>
      </c>
      <c r="G907" s="105">
        <v>79.708205128205122</v>
      </c>
      <c r="H907" s="68">
        <v>14.408205128205132</v>
      </c>
      <c r="I907" s="68">
        <v>13.279999999999973</v>
      </c>
      <c r="J907" s="106">
        <v>52.020000000000088</v>
      </c>
      <c r="K907" s="105">
        <v>45.586324786324774</v>
      </c>
      <c r="L907" s="68">
        <v>4.8000000000000034</v>
      </c>
      <c r="M907" s="68">
        <v>11.100000000000009</v>
      </c>
      <c r="N907" s="68">
        <v>29.686324786324789</v>
      </c>
      <c r="O907" s="104"/>
    </row>
    <row r="908" spans="2:15" x14ac:dyDescent="0.25">
      <c r="B908" s="104" t="s">
        <v>764</v>
      </c>
      <c r="C908" s="105">
        <v>32.662399999999991</v>
      </c>
      <c r="D908" s="68">
        <v>5.7120000000000024</v>
      </c>
      <c r="E908" s="68">
        <v>13.272</v>
      </c>
      <c r="F908" s="106">
        <v>13.678400000000002</v>
      </c>
      <c r="G908" s="105">
        <v>82.718400000000003</v>
      </c>
      <c r="H908" s="68">
        <v>18.278400000000001</v>
      </c>
      <c r="I908" s="68">
        <v>6.6400000000000023</v>
      </c>
      <c r="J908" s="106">
        <v>57.8</v>
      </c>
      <c r="K908" s="105">
        <v>85.931999999999988</v>
      </c>
      <c r="L908" s="68">
        <v>16</v>
      </c>
      <c r="M908" s="68">
        <v>32.707999999999991</v>
      </c>
      <c r="N908" s="68">
        <v>37.223999999999997</v>
      </c>
      <c r="O908" s="104"/>
    </row>
    <row r="909" spans="2:15" x14ac:dyDescent="0.25">
      <c r="B909" s="104" t="s">
        <v>310</v>
      </c>
      <c r="C909" s="105">
        <v>40.22</v>
      </c>
      <c r="D909" s="68">
        <v>20.230000000000004</v>
      </c>
      <c r="E909" s="68">
        <v>18.960000000000004</v>
      </c>
      <c r="F909" s="106">
        <v>1.03</v>
      </c>
      <c r="G909" s="105">
        <v>67.52</v>
      </c>
      <c r="H909" s="68">
        <v>22.08</v>
      </c>
      <c r="I909" s="68">
        <v>4.9800000000000004</v>
      </c>
      <c r="J909" s="106">
        <v>40.459999999999994</v>
      </c>
      <c r="K909" s="105">
        <v>66.2</v>
      </c>
      <c r="L909" s="68">
        <v>12.8</v>
      </c>
      <c r="M909" s="68">
        <v>11.1</v>
      </c>
      <c r="N909" s="68">
        <v>42.300000000000004</v>
      </c>
      <c r="O909" s="104"/>
    </row>
    <row r="910" spans="2:15" x14ac:dyDescent="0.25">
      <c r="B910" s="104" t="s">
        <v>370</v>
      </c>
      <c r="C910" s="105">
        <v>34.14</v>
      </c>
      <c r="D910" s="68">
        <v>20.23</v>
      </c>
      <c r="E910" s="68">
        <v>11.850000000000001</v>
      </c>
      <c r="F910" s="106">
        <v>2.06</v>
      </c>
      <c r="G910" s="105">
        <v>36.980000000000004</v>
      </c>
      <c r="H910" s="68">
        <v>2.2399999999999998</v>
      </c>
      <c r="I910" s="68">
        <v>11.620000000000001</v>
      </c>
      <c r="J910" s="106">
        <v>23.12</v>
      </c>
      <c r="K910" s="105">
        <v>48.324999999999989</v>
      </c>
      <c r="L910" s="68">
        <v>4.8</v>
      </c>
      <c r="M910" s="68">
        <v>25.9</v>
      </c>
      <c r="N910" s="68">
        <v>17.625</v>
      </c>
      <c r="O910" s="104"/>
    </row>
    <row r="911" spans="2:15" x14ac:dyDescent="0.25">
      <c r="B911" s="104" t="s">
        <v>706</v>
      </c>
      <c r="C911" s="105">
        <v>52.418965517241361</v>
      </c>
      <c r="D911" s="68">
        <v>46.122758620689652</v>
      </c>
      <c r="E911" s="68">
        <v>6.0475862068965522</v>
      </c>
      <c r="F911" s="106">
        <v>0.24862068965517242</v>
      </c>
      <c r="G911" s="105">
        <v>45.689655172413801</v>
      </c>
      <c r="H911" s="68">
        <v>4.3696551724137933</v>
      </c>
      <c r="I911" s="68">
        <v>6.6399999999999952</v>
      </c>
      <c r="J911" s="106">
        <v>34.680000000000035</v>
      </c>
      <c r="K911" s="105">
        <v>52.220689655172421</v>
      </c>
      <c r="L911" s="68">
        <v>16</v>
      </c>
      <c r="M911" s="68">
        <v>11.100000000000012</v>
      </c>
      <c r="N911" s="68">
        <v>25.120689655172416</v>
      </c>
      <c r="O911" s="104"/>
    </row>
    <row r="912" spans="2:15" x14ac:dyDescent="0.25">
      <c r="B912" s="104" t="s">
        <v>751</v>
      </c>
      <c r="C912" s="105">
        <v>36.054285714285705</v>
      </c>
      <c r="D912" s="68">
        <v>24.479999999999997</v>
      </c>
      <c r="E912" s="68">
        <v>9.3671428571428557</v>
      </c>
      <c r="F912" s="106">
        <v>2.2071428571428582</v>
      </c>
      <c r="G912" s="105">
        <v>42.111428571428569</v>
      </c>
      <c r="H912" s="68">
        <v>14.811428571428571</v>
      </c>
      <c r="I912" s="68">
        <v>9.9599999999999991</v>
      </c>
      <c r="J912" s="106">
        <v>17.339999999999996</v>
      </c>
      <c r="K912" s="105">
        <v>59.86785714285714</v>
      </c>
      <c r="L912" s="68">
        <v>8</v>
      </c>
      <c r="M912" s="68">
        <v>18.632142857142856</v>
      </c>
      <c r="N912" s="68">
        <v>33.235714285714295</v>
      </c>
      <c r="O912" s="104"/>
    </row>
    <row r="913" spans="2:15" x14ac:dyDescent="0.25">
      <c r="B913" s="104" t="s">
        <v>420</v>
      </c>
      <c r="C913" s="105">
        <v>57.942352941176466</v>
      </c>
      <c r="D913" s="68">
        <v>41.440000000000012</v>
      </c>
      <c r="E913" s="68">
        <v>14.68470588235294</v>
      </c>
      <c r="F913" s="106">
        <v>1.8176470588235298</v>
      </c>
      <c r="G913" s="105">
        <v>55.524705882352954</v>
      </c>
      <c r="H913" s="68">
        <v>19.124705882352941</v>
      </c>
      <c r="I913" s="68">
        <v>13.280000000000003</v>
      </c>
      <c r="J913" s="106">
        <v>23.120000000000005</v>
      </c>
      <c r="K913" s="105">
        <v>61.499999999999986</v>
      </c>
      <c r="L913" s="68">
        <v>12.800000000000002</v>
      </c>
      <c r="M913" s="68">
        <v>11.099999999999998</v>
      </c>
      <c r="N913" s="68">
        <v>37.6</v>
      </c>
      <c r="O913" s="104"/>
    </row>
    <row r="914" spans="2:15" x14ac:dyDescent="0.25">
      <c r="B914" s="104" t="s">
        <v>1199</v>
      </c>
      <c r="C914" s="105">
        <v>24.025000000000002</v>
      </c>
      <c r="D914" s="68">
        <v>10.115</v>
      </c>
      <c r="E914" s="68">
        <v>11.850000000000001</v>
      </c>
      <c r="F914" s="106">
        <v>2.06</v>
      </c>
      <c r="G914" s="105">
        <v>59.120000000000005</v>
      </c>
      <c r="H914" s="68">
        <v>5.4400000000000013</v>
      </c>
      <c r="I914" s="68">
        <v>1.66</v>
      </c>
      <c r="J914" s="106">
        <v>52.02</v>
      </c>
      <c r="K914" s="105">
        <v>71.775000000000006</v>
      </c>
      <c r="L914" s="68">
        <v>12.799999999999999</v>
      </c>
      <c r="M914" s="68">
        <v>29.599999999999998</v>
      </c>
      <c r="N914" s="68">
        <v>29.375</v>
      </c>
      <c r="O914" s="104"/>
    </row>
    <row r="915" spans="2:15" x14ac:dyDescent="0.25">
      <c r="B915" s="104" t="s">
        <v>1143</v>
      </c>
      <c r="C915" s="105">
        <v>34.317857142857143</v>
      </c>
      <c r="D915" s="68">
        <v>23.97</v>
      </c>
      <c r="E915" s="68">
        <v>8.8028571428571443</v>
      </c>
      <c r="F915" s="106">
        <v>1.5450000000000006</v>
      </c>
      <c r="G915" s="105">
        <v>62.157142857142858</v>
      </c>
      <c r="H915" s="68">
        <v>2.697142857142858</v>
      </c>
      <c r="I915" s="68">
        <v>1.660000000000001</v>
      </c>
      <c r="J915" s="106">
        <v>57.8</v>
      </c>
      <c r="K915" s="105">
        <v>55.357142857142854</v>
      </c>
      <c r="L915" s="68">
        <v>8</v>
      </c>
      <c r="M915" s="68">
        <v>23.521428571428583</v>
      </c>
      <c r="N915" s="68">
        <v>23.835714285714285</v>
      </c>
      <c r="O915" s="104"/>
    </row>
    <row r="916" spans="2:15" x14ac:dyDescent="0.25">
      <c r="B916" s="104" t="s">
        <v>1047</v>
      </c>
      <c r="C916" s="105">
        <v>43.58</v>
      </c>
      <c r="D916" s="68">
        <v>30.290909090909093</v>
      </c>
      <c r="E916" s="68">
        <v>12.352727272727275</v>
      </c>
      <c r="F916" s="106">
        <v>0.93636363636363651</v>
      </c>
      <c r="G916" s="105">
        <v>30.869090909090914</v>
      </c>
      <c r="H916" s="68">
        <v>11.869090909090909</v>
      </c>
      <c r="I916" s="68">
        <v>1.66</v>
      </c>
      <c r="J916" s="106">
        <v>17.339999999999996</v>
      </c>
      <c r="K916" s="105">
        <v>71.254545454545436</v>
      </c>
      <c r="L916" s="68">
        <v>9.5999999999999979</v>
      </c>
      <c r="M916" s="68">
        <v>18.5</v>
      </c>
      <c r="N916" s="68">
        <v>43.154545454545449</v>
      </c>
      <c r="O916" s="104"/>
    </row>
    <row r="917" spans="2:15" x14ac:dyDescent="0.25">
      <c r="B917" s="104" t="s">
        <v>277</v>
      </c>
      <c r="C917" s="105">
        <v>58.159999999999975</v>
      </c>
      <c r="D917" s="68">
        <v>46.5978947368421</v>
      </c>
      <c r="E917" s="68">
        <v>4.7677192982456145</v>
      </c>
      <c r="F917" s="106">
        <v>6.7943859649122791</v>
      </c>
      <c r="G917" s="105">
        <v>30.139649122807022</v>
      </c>
      <c r="H917" s="68">
        <v>5.2996491228070157</v>
      </c>
      <c r="I917" s="68">
        <v>13.27999999999999</v>
      </c>
      <c r="J917" s="106">
        <v>11.55999999999999</v>
      </c>
      <c r="K917" s="105">
        <v>45.145614035087718</v>
      </c>
      <c r="L917" s="68">
        <v>1.5999999999999988</v>
      </c>
      <c r="M917" s="68">
        <v>25.900000000000006</v>
      </c>
      <c r="N917" s="68">
        <v>17.645614035087725</v>
      </c>
      <c r="O917" s="104"/>
    </row>
    <row r="918" spans="2:15" x14ac:dyDescent="0.25">
      <c r="B918" s="104" t="s">
        <v>400</v>
      </c>
      <c r="C918" s="105">
        <v>59.669122807017523</v>
      </c>
      <c r="D918" s="68">
        <v>47.6</v>
      </c>
      <c r="E918" s="68">
        <v>7.2624561403508769</v>
      </c>
      <c r="F918" s="106">
        <v>4.806666666666664</v>
      </c>
      <c r="G918" s="105">
        <v>49.491929824561403</v>
      </c>
      <c r="H918" s="68">
        <v>13.091929824561404</v>
      </c>
      <c r="I918" s="68">
        <v>13.27999999999999</v>
      </c>
      <c r="J918" s="106">
        <v>23.11999999999998</v>
      </c>
      <c r="K918" s="105">
        <v>57.921052631578952</v>
      </c>
      <c r="L918" s="68">
        <v>9.6000000000000103</v>
      </c>
      <c r="M918" s="68">
        <v>22.264912280701775</v>
      </c>
      <c r="N918" s="68">
        <v>26.056140350877197</v>
      </c>
      <c r="O918" s="104"/>
    </row>
    <row r="919" spans="2:15" x14ac:dyDescent="0.25">
      <c r="B919" s="104" t="s">
        <v>712</v>
      </c>
      <c r="C919" s="105">
        <v>51.199285714285686</v>
      </c>
      <c r="D919" s="68">
        <v>44.70999999999998</v>
      </c>
      <c r="E919" s="68">
        <v>6.489285714285713</v>
      </c>
      <c r="F919" s="106">
        <v>0</v>
      </c>
      <c r="G919" s="105">
        <v>43.942857142857129</v>
      </c>
      <c r="H919" s="68">
        <v>5.9428571428571413</v>
      </c>
      <c r="I919" s="68">
        <v>3.3199999999999981</v>
      </c>
      <c r="J919" s="106">
        <v>34.680000000000035</v>
      </c>
      <c r="K919" s="105">
        <v>50.085714285714289</v>
      </c>
      <c r="L919" s="68">
        <v>12.799999999999992</v>
      </c>
      <c r="M919" s="68">
        <v>11.100000000000012</v>
      </c>
      <c r="N919" s="68">
        <v>26.18571428571428</v>
      </c>
      <c r="O919" s="104"/>
    </row>
    <row r="920" spans="2:15" x14ac:dyDescent="0.25">
      <c r="B920" s="104" t="s">
        <v>1172</v>
      </c>
      <c r="C920" s="105">
        <v>28.180909090909093</v>
      </c>
      <c r="D920" s="68">
        <v>4.7600000000000016</v>
      </c>
      <c r="E920" s="68">
        <v>13.214545454545455</v>
      </c>
      <c r="F920" s="106">
        <v>10.206363636363635</v>
      </c>
      <c r="G920" s="105">
        <v>82.145454545454541</v>
      </c>
      <c r="H920" s="68">
        <v>15.185454545454547</v>
      </c>
      <c r="I920" s="68">
        <v>14.94</v>
      </c>
      <c r="J920" s="106">
        <v>52.019999999999989</v>
      </c>
      <c r="K920" s="105">
        <v>70.468181818181833</v>
      </c>
      <c r="L920" s="68">
        <v>16</v>
      </c>
      <c r="M920" s="68">
        <v>11.099999999999996</v>
      </c>
      <c r="N920" s="68">
        <v>43.36818181818181</v>
      </c>
      <c r="O920" s="104"/>
    </row>
    <row r="921" spans="2:15" x14ac:dyDescent="0.25">
      <c r="B921" s="104" t="s">
        <v>402</v>
      </c>
      <c r="C921" s="105">
        <v>50.637931034482776</v>
      </c>
      <c r="D921" s="68">
        <v>46.943448275862067</v>
      </c>
      <c r="E921" s="68">
        <v>1.6344827586206898</v>
      </c>
      <c r="F921" s="106">
        <v>2.0600000000000009</v>
      </c>
      <c r="G921" s="105">
        <v>33.016551724137948</v>
      </c>
      <c r="H921" s="68">
        <v>6.5765517241379303</v>
      </c>
      <c r="I921" s="68">
        <v>3.3200000000000021</v>
      </c>
      <c r="J921" s="106">
        <v>23.120000000000008</v>
      </c>
      <c r="K921" s="105">
        <v>32.872413793103462</v>
      </c>
      <c r="L921" s="68">
        <v>12.800000000000006</v>
      </c>
      <c r="M921" s="68">
        <v>11.482758620689653</v>
      </c>
      <c r="N921" s="68">
        <v>8.5896551724137939</v>
      </c>
      <c r="O921" s="104"/>
    </row>
    <row r="922" spans="2:15" x14ac:dyDescent="0.25">
      <c r="B922" s="104" t="s">
        <v>388</v>
      </c>
      <c r="C922" s="105">
        <v>50.331176470588261</v>
      </c>
      <c r="D922" s="68">
        <v>44.800000000000004</v>
      </c>
      <c r="E922" s="68">
        <v>3.5317647058823538</v>
      </c>
      <c r="F922" s="106">
        <v>1.9994117647058833</v>
      </c>
      <c r="G922" s="105">
        <v>26.440000000000026</v>
      </c>
      <c r="H922" s="68">
        <v>0</v>
      </c>
      <c r="I922" s="68">
        <v>3.3200000000000021</v>
      </c>
      <c r="J922" s="106">
        <v>23.120000000000008</v>
      </c>
      <c r="K922" s="105">
        <v>26.705882352941188</v>
      </c>
      <c r="L922" s="68">
        <v>8</v>
      </c>
      <c r="M922" s="68">
        <v>7.5088235294117691</v>
      </c>
      <c r="N922" s="68">
        <v>11.197058823529403</v>
      </c>
      <c r="O922" s="104"/>
    </row>
    <row r="923" spans="2:15" x14ac:dyDescent="0.25">
      <c r="B923" s="104" t="s">
        <v>634</v>
      </c>
      <c r="C923" s="105">
        <v>38.31333333333334</v>
      </c>
      <c r="D923" s="68">
        <v>24.064444444444444</v>
      </c>
      <c r="E923" s="68">
        <v>10.357777777777777</v>
      </c>
      <c r="F923" s="106">
        <v>3.8911111111111119</v>
      </c>
      <c r="G923" s="105">
        <v>51.977777777777781</v>
      </c>
      <c r="H923" s="68">
        <v>2.4177777777777787</v>
      </c>
      <c r="I923" s="68">
        <v>3.3200000000000012</v>
      </c>
      <c r="J923" s="106">
        <v>46.240000000000016</v>
      </c>
      <c r="K923" s="105">
        <v>54.283333333333331</v>
      </c>
      <c r="L923" s="68">
        <v>12.800000000000004</v>
      </c>
      <c r="M923" s="68">
        <v>11.716666666666663</v>
      </c>
      <c r="N923" s="68">
        <v>29.766666666666666</v>
      </c>
      <c r="O923" s="104"/>
    </row>
    <row r="924" spans="2:15" x14ac:dyDescent="0.25">
      <c r="B924" s="104" t="s">
        <v>691</v>
      </c>
      <c r="C924" s="105">
        <v>45.419230769230765</v>
      </c>
      <c r="D924" s="68">
        <v>25.996923076923075</v>
      </c>
      <c r="E924" s="68">
        <v>13.004615384615386</v>
      </c>
      <c r="F924" s="106">
        <v>6.4176923076923078</v>
      </c>
      <c r="G924" s="105">
        <v>46.18615384615385</v>
      </c>
      <c r="H924" s="68">
        <v>9.8461538461538449</v>
      </c>
      <c r="I924" s="68">
        <v>1.6600000000000006</v>
      </c>
      <c r="J924" s="106">
        <v>34.679999999999986</v>
      </c>
      <c r="K924" s="105">
        <v>45.07692307692308</v>
      </c>
      <c r="L924" s="68">
        <v>11.199999999999996</v>
      </c>
      <c r="M924" s="68">
        <v>11.099999999999996</v>
      </c>
      <c r="N924" s="68">
        <v>22.776923076923069</v>
      </c>
      <c r="O924" s="104"/>
    </row>
    <row r="925" spans="2:15" x14ac:dyDescent="0.25">
      <c r="B925" s="104" t="s">
        <v>267</v>
      </c>
      <c r="C925" s="105">
        <v>37.260909090909095</v>
      </c>
      <c r="D925" s="68">
        <v>15.145454545454546</v>
      </c>
      <c r="E925" s="68">
        <v>11.347272727272728</v>
      </c>
      <c r="F925" s="106">
        <v>10.768181818181816</v>
      </c>
      <c r="G925" s="105">
        <v>46.054545454545455</v>
      </c>
      <c r="H925" s="68">
        <v>12.974545454545453</v>
      </c>
      <c r="I925" s="68">
        <v>9.9599999999999973</v>
      </c>
      <c r="J925" s="106">
        <v>23.120000000000008</v>
      </c>
      <c r="K925" s="105">
        <v>59.531818181818181</v>
      </c>
      <c r="L925" s="68">
        <v>11.199999999999996</v>
      </c>
      <c r="M925" s="68">
        <v>25.899999999999991</v>
      </c>
      <c r="N925" s="68">
        <v>22.431818181818183</v>
      </c>
      <c r="O925" s="104"/>
    </row>
    <row r="926" spans="2:15" x14ac:dyDescent="0.25">
      <c r="B926" s="104" t="s">
        <v>375</v>
      </c>
      <c r="C926" s="105">
        <v>37.787199999999999</v>
      </c>
      <c r="D926" s="68">
        <v>27.798400000000004</v>
      </c>
      <c r="E926" s="68">
        <v>4.5503999999999998</v>
      </c>
      <c r="F926" s="106">
        <v>5.438399999999997</v>
      </c>
      <c r="G926" s="105">
        <v>32.993600000000008</v>
      </c>
      <c r="H926" s="68">
        <v>6.5536000000000003</v>
      </c>
      <c r="I926" s="68">
        <v>3.3200000000000012</v>
      </c>
      <c r="J926" s="106">
        <v>23.120000000000008</v>
      </c>
      <c r="K926" s="105">
        <v>45.02</v>
      </c>
      <c r="L926" s="68">
        <v>16</v>
      </c>
      <c r="M926" s="68">
        <v>7.4000000000000021</v>
      </c>
      <c r="N926" s="68">
        <v>21.619999999999997</v>
      </c>
      <c r="O926" s="104"/>
    </row>
    <row r="927" spans="2:15" x14ac:dyDescent="0.25">
      <c r="B927" s="104" t="s">
        <v>497</v>
      </c>
      <c r="C927" s="105">
        <v>30.817058823529425</v>
      </c>
      <c r="D927" s="68">
        <v>16.940000000000005</v>
      </c>
      <c r="E927" s="68">
        <v>5.5764705882352938</v>
      </c>
      <c r="F927" s="106">
        <v>8.300588235294116</v>
      </c>
      <c r="G927" s="105">
        <v>42.864705882352958</v>
      </c>
      <c r="H927" s="68">
        <v>11.444705882352944</v>
      </c>
      <c r="I927" s="68">
        <v>8.3000000000000007</v>
      </c>
      <c r="J927" s="106">
        <v>23.120000000000008</v>
      </c>
      <c r="K927" s="105">
        <v>60.020588235294113</v>
      </c>
      <c r="L927" s="68">
        <v>8</v>
      </c>
      <c r="M927" s="68">
        <v>33.082352941176453</v>
      </c>
      <c r="N927" s="68">
        <v>18.938235294117643</v>
      </c>
      <c r="O927" s="104"/>
    </row>
    <row r="928" spans="2:15" x14ac:dyDescent="0.25">
      <c r="B928" s="104" t="s">
        <v>206</v>
      </c>
      <c r="C928" s="105">
        <v>39.268636363636354</v>
      </c>
      <c r="D928" s="68">
        <v>22.285454545454552</v>
      </c>
      <c r="E928" s="68">
        <v>8.9772727272727284</v>
      </c>
      <c r="F928" s="106">
        <v>8.0059090909090926</v>
      </c>
      <c r="G928" s="105">
        <v>23.752727272727281</v>
      </c>
      <c r="H928" s="68">
        <v>8.872727272727273</v>
      </c>
      <c r="I928" s="68">
        <v>3.3200000000000003</v>
      </c>
      <c r="J928" s="106">
        <v>11.56</v>
      </c>
      <c r="K928" s="105">
        <v>43.702272727272707</v>
      </c>
      <c r="L928" s="68">
        <v>8</v>
      </c>
      <c r="M928" s="68">
        <v>20.854545454545452</v>
      </c>
      <c r="N928" s="68">
        <v>14.84772727272726</v>
      </c>
      <c r="O928" s="104"/>
    </row>
    <row r="929" spans="2:15" x14ac:dyDescent="0.25">
      <c r="B929" s="104" t="s">
        <v>821</v>
      </c>
      <c r="C929" s="105">
        <v>40.36</v>
      </c>
      <c r="D929" s="68">
        <v>21.42</v>
      </c>
      <c r="E929" s="68">
        <v>12.244999999999999</v>
      </c>
      <c r="F929" s="106">
        <v>6.6950000000000003</v>
      </c>
      <c r="G929" s="105">
        <v>67.47999999999999</v>
      </c>
      <c r="H929" s="68">
        <v>3.04</v>
      </c>
      <c r="I929" s="68">
        <v>6.64</v>
      </c>
      <c r="J929" s="106">
        <v>57.8</v>
      </c>
      <c r="K929" s="105">
        <v>64.4375</v>
      </c>
      <c r="L929" s="68">
        <v>12.799999999999999</v>
      </c>
      <c r="M929" s="68">
        <v>11.1</v>
      </c>
      <c r="N929" s="68">
        <v>40.537500000000001</v>
      </c>
      <c r="O929" s="104"/>
    </row>
    <row r="930" spans="2:15" x14ac:dyDescent="0.25">
      <c r="B930" s="104" t="s">
        <v>475</v>
      </c>
      <c r="C930" s="105">
        <v>51.346896551724143</v>
      </c>
      <c r="D930" s="68">
        <v>37.095172413793115</v>
      </c>
      <c r="E930" s="68">
        <v>5.2303448275862081</v>
      </c>
      <c r="F930" s="106">
        <v>9.0213793103448285</v>
      </c>
      <c r="G930" s="105">
        <v>48.738620689655164</v>
      </c>
      <c r="H930" s="68">
        <v>0.83862068965517234</v>
      </c>
      <c r="I930" s="68">
        <v>1.660000000000001</v>
      </c>
      <c r="J930" s="106">
        <v>46.240000000000016</v>
      </c>
      <c r="K930" s="105">
        <v>41.220689655172407</v>
      </c>
      <c r="L930" s="68">
        <v>14.399999999999993</v>
      </c>
      <c r="M930" s="68">
        <v>11.1</v>
      </c>
      <c r="N930" s="68">
        <v>15.720689655172416</v>
      </c>
      <c r="O930" s="104"/>
    </row>
    <row r="931" spans="2:15" x14ac:dyDescent="0.25">
      <c r="B931" s="104" t="s">
        <v>896</v>
      </c>
      <c r="C931" s="105">
        <v>41.798421052631575</v>
      </c>
      <c r="D931" s="68">
        <v>37.39105263157893</v>
      </c>
      <c r="E931" s="68">
        <v>4.4073684210526327</v>
      </c>
      <c r="F931" s="106">
        <v>0</v>
      </c>
      <c r="G931" s="105">
        <v>33.808421052631573</v>
      </c>
      <c r="H931" s="68">
        <v>8.1684210526315848</v>
      </c>
      <c r="I931" s="68">
        <v>8.3000000000000007</v>
      </c>
      <c r="J931" s="106">
        <v>17.340000000000025</v>
      </c>
      <c r="K931" s="105">
        <v>48.503947368421059</v>
      </c>
      <c r="L931" s="68">
        <v>6.3999999999999906</v>
      </c>
      <c r="M931" s="68">
        <v>19.717105263157901</v>
      </c>
      <c r="N931" s="68">
        <v>22.386842105263163</v>
      </c>
      <c r="O931" s="104"/>
    </row>
    <row r="932" spans="2:15" x14ac:dyDescent="0.25">
      <c r="B932" s="104" t="s">
        <v>1001</v>
      </c>
      <c r="C932" s="105">
        <v>28.869565217391308</v>
      </c>
      <c r="D932" s="68">
        <v>10.347826086956525</v>
      </c>
      <c r="E932" s="68">
        <v>13.326956521739127</v>
      </c>
      <c r="F932" s="106">
        <v>5.1947826086956503</v>
      </c>
      <c r="G932" s="105">
        <v>73.753043478260864</v>
      </c>
      <c r="H932" s="68">
        <v>12.633043478260873</v>
      </c>
      <c r="I932" s="68">
        <v>3.3200000000000012</v>
      </c>
      <c r="J932" s="106">
        <v>57.8</v>
      </c>
      <c r="K932" s="105">
        <v>70.160869565217396</v>
      </c>
      <c r="L932" s="68">
        <v>4.799999999999998</v>
      </c>
      <c r="M932" s="68">
        <v>29.600000000000009</v>
      </c>
      <c r="N932" s="68">
        <v>35.760869565217391</v>
      </c>
      <c r="O932" s="104"/>
    </row>
    <row r="933" spans="2:15" x14ac:dyDescent="0.25">
      <c r="B933" s="104" t="s">
        <v>920</v>
      </c>
      <c r="C933" s="105">
        <v>16.173333333333332</v>
      </c>
      <c r="D933" s="68">
        <v>4.76</v>
      </c>
      <c r="E933" s="68">
        <v>7.6366666666666667</v>
      </c>
      <c r="F933" s="106">
        <v>3.7766666666666673</v>
      </c>
      <c r="G933" s="105">
        <v>65.86</v>
      </c>
      <c r="H933" s="68">
        <v>6.4</v>
      </c>
      <c r="I933" s="68">
        <v>1.66</v>
      </c>
      <c r="J933" s="106">
        <v>57.8</v>
      </c>
      <c r="K933" s="105">
        <v>58.283333333333331</v>
      </c>
      <c r="L933" s="68">
        <v>12.799999999999999</v>
      </c>
      <c r="M933" s="68">
        <v>11.408333333333331</v>
      </c>
      <c r="N933" s="68">
        <v>34.075000000000003</v>
      </c>
      <c r="O933" s="104"/>
    </row>
    <row r="934" spans="2:15" x14ac:dyDescent="0.25">
      <c r="B934" s="104" t="s">
        <v>292</v>
      </c>
      <c r="C934" s="105">
        <v>33.838095238095235</v>
      </c>
      <c r="D934" s="68">
        <v>18.133333333333333</v>
      </c>
      <c r="E934" s="68">
        <v>7.0723809523809509</v>
      </c>
      <c r="F934" s="106">
        <v>8.6323809523809523</v>
      </c>
      <c r="G934" s="105">
        <v>34.807619047619042</v>
      </c>
      <c r="H934" s="68">
        <v>13.287619047619049</v>
      </c>
      <c r="I934" s="68">
        <v>9.9599999999999991</v>
      </c>
      <c r="J934" s="106">
        <v>11.560000000000002</v>
      </c>
      <c r="K934" s="105">
        <v>61.980952380952374</v>
      </c>
      <c r="L934" s="68">
        <v>12.800000000000002</v>
      </c>
      <c r="M934" s="68">
        <v>11.8047619047619</v>
      </c>
      <c r="N934" s="68">
        <v>37.376190476190487</v>
      </c>
      <c r="O934" s="104"/>
    </row>
    <row r="935" spans="2:15" x14ac:dyDescent="0.25">
      <c r="B935" s="104" t="s">
        <v>1103</v>
      </c>
      <c r="C935" s="105">
        <v>30.097142857142853</v>
      </c>
      <c r="D935" s="68">
        <v>16.32</v>
      </c>
      <c r="E935" s="68">
        <v>10.834285714285715</v>
      </c>
      <c r="F935" s="106">
        <v>2.9428571428571435</v>
      </c>
      <c r="G935" s="105">
        <v>19.974285714285717</v>
      </c>
      <c r="H935" s="68">
        <v>0.91428571428571426</v>
      </c>
      <c r="I935" s="68">
        <v>13.280000000000001</v>
      </c>
      <c r="J935" s="106">
        <v>5.78</v>
      </c>
      <c r="K935" s="105">
        <v>42.499999999999993</v>
      </c>
      <c r="L935" s="68">
        <v>3.2</v>
      </c>
      <c r="M935" s="68">
        <v>11.099999999999998</v>
      </c>
      <c r="N935" s="68">
        <v>28.199999999999992</v>
      </c>
      <c r="O935" s="104"/>
    </row>
    <row r="936" spans="2:15" x14ac:dyDescent="0.25">
      <c r="B936" s="104" t="s">
        <v>324</v>
      </c>
      <c r="C936" s="105">
        <v>38.853333333333339</v>
      </c>
      <c r="D936" s="68">
        <v>15.866666666666667</v>
      </c>
      <c r="E936" s="68">
        <v>14.746666666666666</v>
      </c>
      <c r="F936" s="106">
        <v>8.24</v>
      </c>
      <c r="G936" s="105">
        <v>54.919999999999995</v>
      </c>
      <c r="H936" s="68">
        <v>12.8</v>
      </c>
      <c r="I936" s="68">
        <v>1.6600000000000004</v>
      </c>
      <c r="J936" s="106">
        <v>40.459999999999987</v>
      </c>
      <c r="K936" s="105">
        <v>64.63333333333334</v>
      </c>
      <c r="L936" s="68">
        <v>12.800000000000002</v>
      </c>
      <c r="M936" s="68">
        <v>11.1</v>
      </c>
      <c r="N936" s="68">
        <v>40.733333333333334</v>
      </c>
      <c r="O936" s="104"/>
    </row>
    <row r="937" spans="2:15" x14ac:dyDescent="0.25">
      <c r="B937" s="104" t="s">
        <v>560</v>
      </c>
      <c r="C937" s="105">
        <v>52.680392156862723</v>
      </c>
      <c r="D937" s="68">
        <v>44.706666666666649</v>
      </c>
      <c r="E937" s="68">
        <v>7.1254901960784309</v>
      </c>
      <c r="F937" s="106">
        <v>0.84823529411764742</v>
      </c>
      <c r="G937" s="105">
        <v>56.493725490196105</v>
      </c>
      <c r="H937" s="68">
        <v>6.0737254901960789</v>
      </c>
      <c r="I937" s="68">
        <v>9.9600000000000097</v>
      </c>
      <c r="J937" s="106">
        <v>40.459999999999994</v>
      </c>
      <c r="K937" s="105">
        <v>36.919607843137278</v>
      </c>
      <c r="L937" s="68">
        <v>9.6000000000000085</v>
      </c>
      <c r="M937" s="68">
        <v>11.10000000000001</v>
      </c>
      <c r="N937" s="68">
        <v>16.219607843137265</v>
      </c>
      <c r="O937" s="104"/>
    </row>
    <row r="938" spans="2:15" x14ac:dyDescent="0.25">
      <c r="B938" s="104" t="s">
        <v>1166</v>
      </c>
      <c r="C938" s="105">
        <v>42.609999999999992</v>
      </c>
      <c r="D938" s="68">
        <v>26.497333333333327</v>
      </c>
      <c r="E938" s="68">
        <v>8.2160000000000011</v>
      </c>
      <c r="F938" s="106">
        <v>7.8966666666666629</v>
      </c>
      <c r="G938" s="105">
        <v>51.854666666666681</v>
      </c>
      <c r="H938" s="68">
        <v>8.8746666666666663</v>
      </c>
      <c r="I938" s="68">
        <v>8.3000000000000007</v>
      </c>
      <c r="J938" s="106">
        <v>34.68</v>
      </c>
      <c r="K938" s="105">
        <v>52.663333333333334</v>
      </c>
      <c r="L938" s="68">
        <v>8</v>
      </c>
      <c r="M938" s="68">
        <v>18.5</v>
      </c>
      <c r="N938" s="68">
        <v>26.163333333333334</v>
      </c>
      <c r="O938" s="104"/>
    </row>
    <row r="939" spans="2:15" x14ac:dyDescent="0.25">
      <c r="B939" s="104" t="s">
        <v>302</v>
      </c>
      <c r="C939" s="105">
        <v>48.875873015873005</v>
      </c>
      <c r="D939" s="68">
        <v>25.084444444444451</v>
      </c>
      <c r="E939" s="68">
        <v>10.483174603174604</v>
      </c>
      <c r="F939" s="106">
        <v>13.308253968253972</v>
      </c>
      <c r="G939" s="105">
        <v>39.692063492063504</v>
      </c>
      <c r="H939" s="68">
        <v>14.852063492063493</v>
      </c>
      <c r="I939" s="68">
        <v>13.279999999999987</v>
      </c>
      <c r="J939" s="106">
        <v>11.559999999999988</v>
      </c>
      <c r="K939" s="105">
        <v>48.920634920634932</v>
      </c>
      <c r="L939" s="68">
        <v>11.200000000000008</v>
      </c>
      <c r="M939" s="68">
        <v>10.042857142857152</v>
      </c>
      <c r="N939" s="68">
        <v>27.677777777777788</v>
      </c>
      <c r="O939" s="104"/>
    </row>
    <row r="940" spans="2:15" x14ac:dyDescent="0.25">
      <c r="B940" s="104" t="s">
        <v>1063</v>
      </c>
      <c r="C940" s="105">
        <v>39.594482758620693</v>
      </c>
      <c r="D940" s="68">
        <v>29.380689655172404</v>
      </c>
      <c r="E940" s="68">
        <v>8.9351724137931043</v>
      </c>
      <c r="F940" s="106">
        <v>1.2786206896551728</v>
      </c>
      <c r="G940" s="105">
        <v>22.204827586206903</v>
      </c>
      <c r="H940" s="68">
        <v>1.544827586206897</v>
      </c>
      <c r="I940" s="68">
        <v>3.3200000000000021</v>
      </c>
      <c r="J940" s="106">
        <v>17.34</v>
      </c>
      <c r="K940" s="105">
        <v>50.648275862068978</v>
      </c>
      <c r="L940" s="68">
        <v>8</v>
      </c>
      <c r="M940" s="68">
        <v>18.5</v>
      </c>
      <c r="N940" s="68">
        <v>24.148275862068957</v>
      </c>
      <c r="O940" s="104"/>
    </row>
    <row r="941" spans="2:15" x14ac:dyDescent="0.25">
      <c r="B941" s="104" t="s">
        <v>585</v>
      </c>
      <c r="C941" s="105">
        <v>52.111304347826085</v>
      </c>
      <c r="D941" s="68">
        <v>44.495652173913051</v>
      </c>
      <c r="E941" s="68">
        <v>6.1826086956521751</v>
      </c>
      <c r="F941" s="106">
        <v>1.4330434782608696</v>
      </c>
      <c r="G941" s="105">
        <v>56.522608695652174</v>
      </c>
      <c r="H941" s="68">
        <v>16.862608695652177</v>
      </c>
      <c r="I941" s="68">
        <v>4.9799999999999986</v>
      </c>
      <c r="J941" s="106">
        <v>34.679999999999986</v>
      </c>
      <c r="K941" s="105">
        <v>45.560869565217388</v>
      </c>
      <c r="L941" s="68">
        <v>12.800000000000004</v>
      </c>
      <c r="M941" s="68">
        <v>11.099999999999996</v>
      </c>
      <c r="N941" s="68">
        <v>21.660869565217393</v>
      </c>
      <c r="O941" s="104"/>
    </row>
    <row r="942" spans="2:15" x14ac:dyDescent="0.25">
      <c r="B942" s="104" t="s">
        <v>950</v>
      </c>
      <c r="C942" s="105">
        <v>36.386249999999997</v>
      </c>
      <c r="D942" s="68">
        <v>22.75875000000001</v>
      </c>
      <c r="E942" s="68">
        <v>13.6275</v>
      </c>
      <c r="F942" s="106">
        <v>0</v>
      </c>
      <c r="G942" s="105">
        <v>23.260000000000005</v>
      </c>
      <c r="H942" s="68">
        <v>7.5200000000000005</v>
      </c>
      <c r="I942" s="68">
        <v>9.9600000000000026</v>
      </c>
      <c r="J942" s="106">
        <v>5.780000000000002</v>
      </c>
      <c r="K942" s="105">
        <v>57.284375000000011</v>
      </c>
      <c r="L942" s="68">
        <v>16</v>
      </c>
      <c r="M942" s="68">
        <v>11.909375000000002</v>
      </c>
      <c r="N942" s="68">
        <v>29.374999999999996</v>
      </c>
      <c r="O942" s="104"/>
    </row>
    <row r="943" spans="2:15" x14ac:dyDescent="0.25">
      <c r="B943" s="104" t="s">
        <v>280</v>
      </c>
      <c r="C943" s="105">
        <v>45.21227272727274</v>
      </c>
      <c r="D943" s="68">
        <v>34.023181818181818</v>
      </c>
      <c r="E943" s="68">
        <v>6.3199999999999994</v>
      </c>
      <c r="F943" s="106">
        <v>4.8690909090909091</v>
      </c>
      <c r="G943" s="105">
        <v>36.430909090909104</v>
      </c>
      <c r="H943" s="68">
        <v>13.250909090909088</v>
      </c>
      <c r="I943" s="68">
        <v>11.620000000000021</v>
      </c>
      <c r="J943" s="106">
        <v>11.559999999999979</v>
      </c>
      <c r="K943" s="105">
        <v>52.771590909090939</v>
      </c>
      <c r="L943" s="68">
        <v>11.200000000000019</v>
      </c>
      <c r="M943" s="68">
        <v>21.863636363636395</v>
      </c>
      <c r="N943" s="68">
        <v>19.707954545454562</v>
      </c>
      <c r="O943" s="104"/>
    </row>
    <row r="944" spans="2:15" x14ac:dyDescent="0.25">
      <c r="B944" s="104" t="s">
        <v>1066</v>
      </c>
      <c r="C944" s="105">
        <v>31.190243902439029</v>
      </c>
      <c r="D944" s="68">
        <v>4.7600000000000016</v>
      </c>
      <c r="E944" s="68">
        <v>12.562926829268294</v>
      </c>
      <c r="F944" s="106">
        <v>13.867317073170733</v>
      </c>
      <c r="G944" s="105">
        <v>85.513170731707334</v>
      </c>
      <c r="H944" s="68">
        <v>21.073170731707314</v>
      </c>
      <c r="I944" s="68">
        <v>6.6400000000000023</v>
      </c>
      <c r="J944" s="106">
        <v>57.8</v>
      </c>
      <c r="K944" s="105">
        <v>66.307317073170765</v>
      </c>
      <c r="L944" s="68">
        <v>12.800000000000004</v>
      </c>
      <c r="M944" s="68">
        <v>11.551219512195129</v>
      </c>
      <c r="N944" s="68">
        <v>41.956097560975607</v>
      </c>
      <c r="O944" s="104"/>
    </row>
    <row r="945" spans="2:15" x14ac:dyDescent="0.25">
      <c r="B945" s="104" t="s">
        <v>4</v>
      </c>
      <c r="C945" s="105">
        <v>42.686354166666653</v>
      </c>
      <c r="D945" s="68">
        <v>12.767708333333367</v>
      </c>
      <c r="E945" s="68">
        <v>23.749375000000036</v>
      </c>
      <c r="F945" s="106">
        <v>6.1692708333333437</v>
      </c>
      <c r="G945" s="105">
        <v>96.733333333333249</v>
      </c>
      <c r="H945" s="68">
        <v>22.333333333333346</v>
      </c>
      <c r="I945" s="68">
        <v>16.600000000000001</v>
      </c>
      <c r="J945" s="106">
        <v>57.8</v>
      </c>
      <c r="K945" s="105">
        <v>69.199999999999804</v>
      </c>
      <c r="L945" s="68">
        <v>1.6000000000000003</v>
      </c>
      <c r="M945" s="68">
        <v>22.142187499999928</v>
      </c>
      <c r="N945" s="68">
        <v>45.457812500000003</v>
      </c>
      <c r="O945" s="104"/>
    </row>
    <row r="946" spans="2:15" x14ac:dyDescent="0.25">
      <c r="B946" s="104" t="s">
        <v>683</v>
      </c>
      <c r="C946" s="105">
        <v>46.140705882352947</v>
      </c>
      <c r="D946" s="68">
        <v>31.360000000000007</v>
      </c>
      <c r="E946" s="68">
        <v>8.624941176470589</v>
      </c>
      <c r="F946" s="106">
        <v>6.155764705882353</v>
      </c>
      <c r="G946" s="105">
        <v>45.488470588235295</v>
      </c>
      <c r="H946" s="68">
        <v>12.408470588235296</v>
      </c>
      <c r="I946" s="68">
        <v>9.9600000000000151</v>
      </c>
      <c r="J946" s="106">
        <v>23.119999999999962</v>
      </c>
      <c r="K946" s="105">
        <v>57.235294117647037</v>
      </c>
      <c r="L946" s="68">
        <v>11.200000000000017</v>
      </c>
      <c r="M946" s="68">
        <v>17.890588235294089</v>
      </c>
      <c r="N946" s="68">
        <v>28.144705882352948</v>
      </c>
      <c r="O946" s="104"/>
    </row>
    <row r="947" spans="2:15" x14ac:dyDescent="0.25">
      <c r="B947" s="104" t="s">
        <v>1022</v>
      </c>
      <c r="C947" s="105">
        <v>33.598857142857149</v>
      </c>
      <c r="D947" s="68">
        <v>19.992000000000001</v>
      </c>
      <c r="E947" s="68">
        <v>7.1325714285714295</v>
      </c>
      <c r="F947" s="106">
        <v>6.4742857142857098</v>
      </c>
      <c r="G947" s="105">
        <v>86.074285714285722</v>
      </c>
      <c r="H947" s="68">
        <v>14.994285714285716</v>
      </c>
      <c r="I947" s="68">
        <v>13.280000000000008</v>
      </c>
      <c r="J947" s="106">
        <v>57.8</v>
      </c>
      <c r="K947" s="105">
        <v>57.742857142857126</v>
      </c>
      <c r="L947" s="68">
        <v>8</v>
      </c>
      <c r="M947" s="68">
        <v>29.600000000000016</v>
      </c>
      <c r="N947" s="68">
        <v>20.142857142857139</v>
      </c>
      <c r="O947" s="104"/>
    </row>
    <row r="948" spans="2:15" x14ac:dyDescent="0.25">
      <c r="B948" s="104" t="s">
        <v>1038</v>
      </c>
      <c r="C948" s="105">
        <v>35.757560975609721</v>
      </c>
      <c r="D948" s="68">
        <v>24.72878048780489</v>
      </c>
      <c r="E948" s="68">
        <v>4.5473170731707322</v>
      </c>
      <c r="F948" s="106">
        <v>6.4814634146341419</v>
      </c>
      <c r="G948" s="105">
        <v>60.489756097560949</v>
      </c>
      <c r="H948" s="68">
        <v>9.2097560975609749</v>
      </c>
      <c r="I948" s="68">
        <v>16.600000000000001</v>
      </c>
      <c r="J948" s="106">
        <v>34.680000000000021</v>
      </c>
      <c r="K948" s="105">
        <v>50.114634146341459</v>
      </c>
      <c r="L948" s="68">
        <v>8</v>
      </c>
      <c r="M948" s="68">
        <v>18.5</v>
      </c>
      <c r="N948" s="68">
        <v>23.614634146341462</v>
      </c>
      <c r="O948" s="104"/>
    </row>
    <row r="949" spans="2:15" x14ac:dyDescent="0.25">
      <c r="B949" s="104" t="s">
        <v>243</v>
      </c>
      <c r="C949" s="105">
        <v>36.546666666666667</v>
      </c>
      <c r="D949" s="68">
        <v>24.70666666666666</v>
      </c>
      <c r="E949" s="68">
        <v>7.5238095238095255</v>
      </c>
      <c r="F949" s="106">
        <v>4.316190476190477</v>
      </c>
      <c r="G949" s="105">
        <v>38.41142857142858</v>
      </c>
      <c r="H949" s="68">
        <v>2.011428571428572</v>
      </c>
      <c r="I949" s="68">
        <v>13.280000000000003</v>
      </c>
      <c r="J949" s="106">
        <v>23.120000000000005</v>
      </c>
      <c r="K949" s="105">
        <v>48.604761904761908</v>
      </c>
      <c r="L949" s="68">
        <v>4.7999999999999989</v>
      </c>
      <c r="M949" s="68">
        <v>25.899999999999991</v>
      </c>
      <c r="N949" s="68">
        <v>17.904761904761905</v>
      </c>
      <c r="O949" s="104"/>
    </row>
    <row r="950" spans="2:15" x14ac:dyDescent="0.25">
      <c r="B950" s="104" t="s">
        <v>1087</v>
      </c>
      <c r="C950" s="105">
        <v>23.46555555555555</v>
      </c>
      <c r="D950" s="68">
        <v>10.048888888888891</v>
      </c>
      <c r="E950" s="68">
        <v>8.9533333333333331</v>
      </c>
      <c r="F950" s="106">
        <v>4.4633333333333347</v>
      </c>
      <c r="G950" s="105">
        <v>82.288888888888891</v>
      </c>
      <c r="H950" s="68">
        <v>17.84888888888889</v>
      </c>
      <c r="I950" s="68">
        <v>6.6400000000000023</v>
      </c>
      <c r="J950" s="106">
        <v>57.8</v>
      </c>
      <c r="K950" s="105">
        <v>46.25555555555556</v>
      </c>
      <c r="L950" s="68">
        <v>8</v>
      </c>
      <c r="M950" s="68">
        <v>11.099999999999998</v>
      </c>
      <c r="N950" s="68">
        <v>27.155555555555562</v>
      </c>
      <c r="O950" s="104"/>
    </row>
    <row r="951" spans="2:15" x14ac:dyDescent="0.25">
      <c r="B951" s="104" t="s">
        <v>889</v>
      </c>
      <c r="C951" s="105">
        <v>41.436363636363637</v>
      </c>
      <c r="D951" s="68">
        <v>17.309090909090905</v>
      </c>
      <c r="E951" s="68">
        <v>15.512727272727275</v>
      </c>
      <c r="F951" s="106">
        <v>8.6145454545454552</v>
      </c>
      <c r="G951" s="105">
        <v>88.24</v>
      </c>
      <c r="H951" s="68">
        <v>20.480000000000004</v>
      </c>
      <c r="I951" s="68">
        <v>9.9599999999999991</v>
      </c>
      <c r="J951" s="106">
        <v>57.8</v>
      </c>
      <c r="K951" s="105">
        <v>56.109090909090916</v>
      </c>
      <c r="L951" s="68">
        <v>6.3999999999999995</v>
      </c>
      <c r="M951" s="68">
        <v>12.109090909090908</v>
      </c>
      <c r="N951" s="68">
        <v>37.6</v>
      </c>
      <c r="O951" s="104"/>
    </row>
    <row r="952" spans="2:15" x14ac:dyDescent="0.25">
      <c r="B952" s="104" t="s">
        <v>1037</v>
      </c>
      <c r="C952" s="105">
        <v>44.76</v>
      </c>
      <c r="D952" s="68">
        <v>26.655999999999999</v>
      </c>
      <c r="E952" s="68">
        <v>8.2159999999999993</v>
      </c>
      <c r="F952" s="106">
        <v>9.8879999999999981</v>
      </c>
      <c r="G952" s="105">
        <v>21.048000000000002</v>
      </c>
      <c r="H952" s="68">
        <v>2.0479999999999996</v>
      </c>
      <c r="I952" s="68">
        <v>1.66</v>
      </c>
      <c r="J952" s="106">
        <v>17.339999999999996</v>
      </c>
      <c r="K952" s="105">
        <v>67.58</v>
      </c>
      <c r="L952" s="68">
        <v>9.5999999999999979</v>
      </c>
      <c r="M952" s="68">
        <v>18.5</v>
      </c>
      <c r="N952" s="68">
        <v>39.480000000000004</v>
      </c>
      <c r="O952" s="104"/>
    </row>
    <row r="953" spans="2:15" x14ac:dyDescent="0.25">
      <c r="B953" s="104" t="s">
        <v>413</v>
      </c>
      <c r="C953" s="105">
        <v>53.374285714285705</v>
      </c>
      <c r="D953" s="68">
        <v>45.220000000000013</v>
      </c>
      <c r="E953" s="68">
        <v>6.0942857142857143</v>
      </c>
      <c r="F953" s="106">
        <v>2.06</v>
      </c>
      <c r="G953" s="105">
        <v>41.737142857142871</v>
      </c>
      <c r="H953" s="68">
        <v>11.977142857142859</v>
      </c>
      <c r="I953" s="68">
        <v>6.6400000000000006</v>
      </c>
      <c r="J953" s="106">
        <v>23.12</v>
      </c>
      <c r="K953" s="105">
        <v>59.742857142857147</v>
      </c>
      <c r="L953" s="68">
        <v>14.400000000000004</v>
      </c>
      <c r="M953" s="68">
        <v>11.099999999999998</v>
      </c>
      <c r="N953" s="68">
        <v>34.24285714285714</v>
      </c>
      <c r="O953" s="104"/>
    </row>
    <row r="954" spans="2:15" x14ac:dyDescent="0.25">
      <c r="B954" s="104" t="s">
        <v>413</v>
      </c>
      <c r="C954" s="105">
        <v>27.45272727272728</v>
      </c>
      <c r="D954" s="68">
        <v>10.818181818181818</v>
      </c>
      <c r="E954" s="68">
        <v>11.203636363636363</v>
      </c>
      <c r="F954" s="106">
        <v>5.4309090909090907</v>
      </c>
      <c r="G954" s="105">
        <v>54.499999999999993</v>
      </c>
      <c r="H954" s="68">
        <v>11.520000000000001</v>
      </c>
      <c r="I954" s="68">
        <v>8.3000000000000007</v>
      </c>
      <c r="J954" s="106">
        <v>34.679999999999993</v>
      </c>
      <c r="K954" s="105">
        <v>78.645454545454541</v>
      </c>
      <c r="L954" s="68">
        <v>9.5999999999999979</v>
      </c>
      <c r="M954" s="68">
        <v>37</v>
      </c>
      <c r="N954" s="68">
        <v>32.04545454545454</v>
      </c>
      <c r="O954" s="104"/>
    </row>
    <row r="955" spans="2:15" x14ac:dyDescent="0.25">
      <c r="B955" s="104" t="s">
        <v>1005</v>
      </c>
      <c r="C955" s="105">
        <v>30.434285714285718</v>
      </c>
      <c r="D955" s="68">
        <v>12.239999999999998</v>
      </c>
      <c r="E955" s="68">
        <v>17.605714285714285</v>
      </c>
      <c r="F955" s="106">
        <v>0.58857142857142863</v>
      </c>
      <c r="G955" s="105">
        <v>81.994285714285709</v>
      </c>
      <c r="H955" s="68">
        <v>17.554285714285719</v>
      </c>
      <c r="I955" s="68">
        <v>6.64</v>
      </c>
      <c r="J955" s="106">
        <v>57.8</v>
      </c>
      <c r="K955" s="105">
        <v>55.671428571428571</v>
      </c>
      <c r="L955" s="68">
        <v>1.5999999999999999</v>
      </c>
      <c r="M955" s="68">
        <v>11.1</v>
      </c>
      <c r="N955" s="68">
        <v>42.971428571428575</v>
      </c>
      <c r="O955" s="104"/>
    </row>
    <row r="956" spans="2:15" x14ac:dyDescent="0.25">
      <c r="B956" s="104" t="s">
        <v>1060</v>
      </c>
      <c r="C956" s="105">
        <v>41.048888888888889</v>
      </c>
      <c r="D956" s="68">
        <v>31.99777777777777</v>
      </c>
      <c r="E956" s="68">
        <v>5.6177777777777784</v>
      </c>
      <c r="F956" s="106">
        <v>3.4333333333333345</v>
      </c>
      <c r="G956" s="105">
        <v>24.595555555555553</v>
      </c>
      <c r="H956" s="68">
        <v>2.275555555555556</v>
      </c>
      <c r="I956" s="68">
        <v>4.9799999999999995</v>
      </c>
      <c r="J956" s="106">
        <v>17.339999999999996</v>
      </c>
      <c r="K956" s="105">
        <v>50.716666666666661</v>
      </c>
      <c r="L956" s="68">
        <v>4.7999999999999989</v>
      </c>
      <c r="M956" s="68">
        <v>18.5</v>
      </c>
      <c r="N956" s="68">
        <v>27.416666666666668</v>
      </c>
      <c r="O956" s="104"/>
    </row>
    <row r="957" spans="2:15" x14ac:dyDescent="0.25">
      <c r="B957" s="104" t="s">
        <v>487</v>
      </c>
      <c r="C957" s="105">
        <v>45.363846153846147</v>
      </c>
      <c r="D957" s="68">
        <v>32.40461538461539</v>
      </c>
      <c r="E957" s="68">
        <v>5.5907692307692312</v>
      </c>
      <c r="F957" s="106">
        <v>7.3684615384615393</v>
      </c>
      <c r="G957" s="105">
        <v>60.404615384615383</v>
      </c>
      <c r="H957" s="68">
        <v>12.504615384615384</v>
      </c>
      <c r="I957" s="68">
        <v>1.6600000000000006</v>
      </c>
      <c r="J957" s="106">
        <v>46.240000000000016</v>
      </c>
      <c r="K957" s="105">
        <v>50.65384615384616</v>
      </c>
      <c r="L957" s="68">
        <v>12.800000000000004</v>
      </c>
      <c r="M957" s="68">
        <v>11.099999999999996</v>
      </c>
      <c r="N957" s="68">
        <v>26.753846153846151</v>
      </c>
      <c r="O957" s="104"/>
    </row>
    <row r="958" spans="2:15" x14ac:dyDescent="0.25">
      <c r="B958" s="104" t="s">
        <v>1281</v>
      </c>
      <c r="C958" s="105">
        <v>28.448571428571409</v>
      </c>
      <c r="D958" s="68">
        <v>16.47111111111111</v>
      </c>
      <c r="E958" s="68">
        <v>7.8247619047619059</v>
      </c>
      <c r="F958" s="106">
        <v>4.1526984126984106</v>
      </c>
      <c r="G958" s="105">
        <v>67.249523809523808</v>
      </c>
      <c r="H958" s="68">
        <v>15.969523809523816</v>
      </c>
      <c r="I958" s="68">
        <v>16.600000000000001</v>
      </c>
      <c r="J958" s="106">
        <v>34.680000000000042</v>
      </c>
      <c r="K958" s="105">
        <v>49.834920634920636</v>
      </c>
      <c r="L958" s="68">
        <v>6.3999999999999932</v>
      </c>
      <c r="M958" s="68">
        <v>10.982539682539697</v>
      </c>
      <c r="N958" s="68">
        <v>32.452380952380956</v>
      </c>
      <c r="O958" s="104"/>
    </row>
    <row r="959" spans="2:15" x14ac:dyDescent="0.25">
      <c r="B959" s="104" t="s">
        <v>289</v>
      </c>
      <c r="C959" s="105">
        <v>45.653076923076931</v>
      </c>
      <c r="D959" s="68">
        <v>35.059230769230744</v>
      </c>
      <c r="E959" s="68">
        <v>7.9</v>
      </c>
      <c r="F959" s="106">
        <v>2.6938461538461502</v>
      </c>
      <c r="G959" s="105">
        <v>23.139999999999986</v>
      </c>
      <c r="H959" s="68">
        <v>9.92</v>
      </c>
      <c r="I959" s="68">
        <v>1.6599999999999993</v>
      </c>
      <c r="J959" s="106">
        <v>11.559999999999993</v>
      </c>
      <c r="K959" s="105">
        <v>60.486538461538494</v>
      </c>
      <c r="L959" s="68">
        <v>12.799999999999994</v>
      </c>
      <c r="M959" s="68">
        <v>21.20384615384614</v>
      </c>
      <c r="N959" s="68">
        <v>26.482692307692314</v>
      </c>
      <c r="O959" s="104"/>
    </row>
    <row r="960" spans="2:15" x14ac:dyDescent="0.25">
      <c r="B960" s="104" t="s">
        <v>507</v>
      </c>
      <c r="C960" s="105">
        <v>25.520540540540534</v>
      </c>
      <c r="D960" s="68">
        <v>5.5318918918918945</v>
      </c>
      <c r="E960" s="68">
        <v>11.358918918918917</v>
      </c>
      <c r="F960" s="106">
        <v>8.6297297297297284</v>
      </c>
      <c r="G960" s="105">
        <v>53.005945945945925</v>
      </c>
      <c r="H960" s="68">
        <v>18.265945945945944</v>
      </c>
      <c r="I960" s="68">
        <v>11.619999999999994</v>
      </c>
      <c r="J960" s="106">
        <v>23.120000000000008</v>
      </c>
      <c r="K960" s="105">
        <v>55.494594594594588</v>
      </c>
      <c r="L960" s="68">
        <v>8</v>
      </c>
      <c r="M960" s="68">
        <v>11.800000000000004</v>
      </c>
      <c r="N960" s="68">
        <v>35.694594594594584</v>
      </c>
      <c r="O960" s="104"/>
    </row>
    <row r="961" spans="2:15" x14ac:dyDescent="0.25">
      <c r="B961" s="104" t="s">
        <v>229</v>
      </c>
      <c r="C961" s="105">
        <v>51.296417910447765</v>
      </c>
      <c r="D961" s="68">
        <v>24.013134328358216</v>
      </c>
      <c r="E961" s="68">
        <v>12.30985074626866</v>
      </c>
      <c r="F961" s="106">
        <v>14.973432835820903</v>
      </c>
      <c r="G961" s="105">
        <v>63.634029850746252</v>
      </c>
      <c r="H961" s="68">
        <v>8.2340298507462713</v>
      </c>
      <c r="I961" s="68">
        <v>14.939999999999985</v>
      </c>
      <c r="J961" s="106">
        <v>40.460000000000036</v>
      </c>
      <c r="K961" s="105">
        <v>49.589552238805958</v>
      </c>
      <c r="L961" s="68">
        <v>8</v>
      </c>
      <c r="M961" s="68">
        <v>21.316417910447747</v>
      </c>
      <c r="N961" s="68">
        <v>20.273134328358214</v>
      </c>
      <c r="O961" s="104"/>
    </row>
    <row r="962" spans="2:15" x14ac:dyDescent="0.25">
      <c r="B962" s="104" t="s">
        <v>606</v>
      </c>
      <c r="C962" s="105">
        <v>55.550000000000004</v>
      </c>
      <c r="D962" s="68">
        <v>33.320000000000007</v>
      </c>
      <c r="E962" s="68">
        <v>11.586666666666666</v>
      </c>
      <c r="F962" s="106">
        <v>10.643333333333334</v>
      </c>
      <c r="G962" s="105">
        <v>51.74</v>
      </c>
      <c r="H962" s="68">
        <v>3.84</v>
      </c>
      <c r="I962" s="68">
        <v>1.66</v>
      </c>
      <c r="J962" s="106">
        <v>46.239999999999995</v>
      </c>
      <c r="K962" s="105">
        <v>41.166666666666664</v>
      </c>
      <c r="L962" s="68">
        <v>14.4</v>
      </c>
      <c r="M962" s="68">
        <v>11.1</v>
      </c>
      <c r="N962" s="68">
        <v>15.666666666666666</v>
      </c>
      <c r="O962" s="104"/>
    </row>
    <row r="963" spans="2:15" x14ac:dyDescent="0.25">
      <c r="B963" s="104" t="s">
        <v>965</v>
      </c>
      <c r="C963" s="105">
        <v>37.237142857142864</v>
      </c>
      <c r="D963" s="68">
        <v>23.46</v>
      </c>
      <c r="E963" s="68">
        <v>10.834285714285715</v>
      </c>
      <c r="F963" s="106">
        <v>2.9428571428571431</v>
      </c>
      <c r="G963" s="105">
        <v>13.762857142857143</v>
      </c>
      <c r="H963" s="68">
        <v>4.6628571428571428</v>
      </c>
      <c r="I963" s="68">
        <v>3.3200000000000003</v>
      </c>
      <c r="J963" s="106">
        <v>5.78</v>
      </c>
      <c r="K963" s="105">
        <v>72.100000000000009</v>
      </c>
      <c r="L963" s="68">
        <v>14.400000000000004</v>
      </c>
      <c r="M963" s="68">
        <v>15.06428571428571</v>
      </c>
      <c r="N963" s="68">
        <v>42.635714285714293</v>
      </c>
      <c r="O963" s="104"/>
    </row>
    <row r="964" spans="2:15" x14ac:dyDescent="0.25">
      <c r="B964" s="104" t="s">
        <v>393</v>
      </c>
      <c r="C964" s="105">
        <v>61.5330952380952</v>
      </c>
      <c r="D964" s="68">
        <v>47.6</v>
      </c>
      <c r="E964" s="68">
        <v>4.5895238095238096</v>
      </c>
      <c r="F964" s="106">
        <v>9.3435714285714386</v>
      </c>
      <c r="G964" s="105">
        <v>47.22</v>
      </c>
      <c r="H964" s="68">
        <v>12.480000000000002</v>
      </c>
      <c r="I964" s="68">
        <v>11.620000000000019</v>
      </c>
      <c r="J964" s="106">
        <v>23.119999999999962</v>
      </c>
      <c r="K964" s="105">
        <v>65.621428571428524</v>
      </c>
      <c r="L964" s="68">
        <v>11.200000000000017</v>
      </c>
      <c r="M964" s="68">
        <v>35.061904761904763</v>
      </c>
      <c r="N964" s="68">
        <v>19.359523809523836</v>
      </c>
      <c r="O964" s="104"/>
    </row>
    <row r="965" spans="2:15" x14ac:dyDescent="0.25">
      <c r="B965" s="104" t="s">
        <v>258</v>
      </c>
      <c r="C965" s="105">
        <v>57.088461538461537</v>
      </c>
      <c r="D965" s="68">
        <v>47.233846153846159</v>
      </c>
      <c r="E965" s="68">
        <v>8.5076923076923077</v>
      </c>
      <c r="F965" s="106">
        <v>1.3469230769230773</v>
      </c>
      <c r="G965" s="105">
        <v>19.86000000000001</v>
      </c>
      <c r="H965" s="68">
        <v>0</v>
      </c>
      <c r="I965" s="68">
        <v>8.3000000000000007</v>
      </c>
      <c r="J965" s="106">
        <v>11.560000000000004</v>
      </c>
      <c r="K965" s="105">
        <v>48.569230769230771</v>
      </c>
      <c r="L965" s="68">
        <v>6.4000000000000021</v>
      </c>
      <c r="M965" s="68">
        <v>25.899999999999991</v>
      </c>
      <c r="N965" s="68">
        <v>16.269230769230766</v>
      </c>
      <c r="O965" s="104"/>
    </row>
    <row r="966" spans="2:15" x14ac:dyDescent="0.25">
      <c r="B966" s="104" t="s">
        <v>264</v>
      </c>
      <c r="C966" s="105">
        <v>60.111515151515128</v>
      </c>
      <c r="D966" s="68">
        <v>46.662424242424244</v>
      </c>
      <c r="E966" s="68">
        <v>6.8945454545454536</v>
      </c>
      <c r="F966" s="106">
        <v>6.5545454545454538</v>
      </c>
      <c r="G966" s="105">
        <v>29.064242424242419</v>
      </c>
      <c r="H966" s="68">
        <v>7.5442424242424266</v>
      </c>
      <c r="I966" s="68">
        <v>9.9600000000000133</v>
      </c>
      <c r="J966" s="106">
        <v>11.559999999999986</v>
      </c>
      <c r="K966" s="105">
        <v>51.445454545454545</v>
      </c>
      <c r="L966" s="68">
        <v>6.3999999999999924</v>
      </c>
      <c r="M966" s="68">
        <v>25.675757575757594</v>
      </c>
      <c r="N966" s="68">
        <v>19.369696969696967</v>
      </c>
      <c r="O966" s="104"/>
    </row>
    <row r="967" spans="2:15" x14ac:dyDescent="0.25">
      <c r="B967" s="104" t="s">
        <v>522</v>
      </c>
      <c r="C967" s="105">
        <v>54.657333333333355</v>
      </c>
      <c r="D967" s="68">
        <v>46.171999999999997</v>
      </c>
      <c r="E967" s="68">
        <v>6.4253333333333327</v>
      </c>
      <c r="F967" s="106">
        <v>2.0600000000000009</v>
      </c>
      <c r="G967" s="105">
        <v>49.844000000000008</v>
      </c>
      <c r="H967" s="68">
        <v>15.103999999999999</v>
      </c>
      <c r="I967" s="68">
        <v>11.619999999999994</v>
      </c>
      <c r="J967" s="106">
        <v>23.120000000000008</v>
      </c>
      <c r="K967" s="105">
        <v>53.543333333333329</v>
      </c>
      <c r="L967" s="68">
        <v>8</v>
      </c>
      <c r="M967" s="68">
        <v>22.2</v>
      </c>
      <c r="N967" s="68">
        <v>23.343333333333327</v>
      </c>
      <c r="O967" s="104"/>
    </row>
    <row r="968" spans="2:15" x14ac:dyDescent="0.25">
      <c r="B968" s="104" t="s">
        <v>596</v>
      </c>
      <c r="C968" s="105">
        <v>50.449350649350684</v>
      </c>
      <c r="D968" s="68">
        <v>43.519999999999989</v>
      </c>
      <c r="E968" s="68">
        <v>4.842597402597403</v>
      </c>
      <c r="F968" s="106">
        <v>2.0867532467532466</v>
      </c>
      <c r="G968" s="105">
        <v>58.323376623376603</v>
      </c>
      <c r="H968" s="68">
        <v>15.343376623376628</v>
      </c>
      <c r="I968" s="68">
        <v>8.3000000000000007</v>
      </c>
      <c r="J968" s="106">
        <v>34.680000000000049</v>
      </c>
      <c r="K968" s="105">
        <v>44.042857142857137</v>
      </c>
      <c r="L968" s="68">
        <v>12.799999999999981</v>
      </c>
      <c r="M968" s="68">
        <v>11.100000000000016</v>
      </c>
      <c r="N968" s="68">
        <v>20.142857142857142</v>
      </c>
      <c r="O968" s="104"/>
    </row>
    <row r="969" spans="2:15" x14ac:dyDescent="0.25">
      <c r="B969" s="104" t="s">
        <v>407</v>
      </c>
      <c r="C969" s="105">
        <v>57.734545454545476</v>
      </c>
      <c r="D969" s="68">
        <v>40.892727272727285</v>
      </c>
      <c r="E969" s="68">
        <v>14.22</v>
      </c>
      <c r="F969" s="106">
        <v>2.6218181818181829</v>
      </c>
      <c r="G969" s="105">
        <v>48.060000000000009</v>
      </c>
      <c r="H969" s="68">
        <v>16.639999999999997</v>
      </c>
      <c r="I969" s="68">
        <v>8.3000000000000007</v>
      </c>
      <c r="J969" s="106">
        <v>23.120000000000008</v>
      </c>
      <c r="K969" s="105">
        <v>48.945454545454552</v>
      </c>
      <c r="L969" s="68">
        <v>4.799999999999998</v>
      </c>
      <c r="M969" s="68">
        <v>7.4000000000000021</v>
      </c>
      <c r="N969" s="68">
        <v>36.745454545454542</v>
      </c>
      <c r="O969" s="104"/>
    </row>
    <row r="970" spans="2:15" x14ac:dyDescent="0.25">
      <c r="B970" s="104" t="s">
        <v>689</v>
      </c>
      <c r="C970" s="105">
        <v>40.080404040404062</v>
      </c>
      <c r="D970" s="68">
        <v>17.837979797979788</v>
      </c>
      <c r="E970" s="68">
        <v>13.086868686868685</v>
      </c>
      <c r="F970" s="106">
        <v>9.155555555555571</v>
      </c>
      <c r="G970" s="105">
        <v>63.552727272727296</v>
      </c>
      <c r="H970" s="68">
        <v>15.592727272727272</v>
      </c>
      <c r="I970" s="68">
        <v>13.279999999999976</v>
      </c>
      <c r="J970" s="106">
        <v>34.680000000000057</v>
      </c>
      <c r="K970" s="105">
        <v>52.385858585858628</v>
      </c>
      <c r="L970" s="68">
        <v>1.599999999999997</v>
      </c>
      <c r="M970" s="68">
        <v>14.799999999999972</v>
      </c>
      <c r="N970" s="68">
        <v>35.985858585858594</v>
      </c>
      <c r="O970" s="104"/>
    </row>
    <row r="971" spans="2:15" x14ac:dyDescent="0.25">
      <c r="B971" s="104" t="s">
        <v>261</v>
      </c>
      <c r="C971" s="105">
        <v>63.24666666666667</v>
      </c>
      <c r="D971" s="68">
        <v>44.426666666666662</v>
      </c>
      <c r="E971" s="68">
        <v>12.639999999999999</v>
      </c>
      <c r="F971" s="106">
        <v>6.1800000000000006</v>
      </c>
      <c r="G971" s="105">
        <v>23.459999999999997</v>
      </c>
      <c r="H971" s="68">
        <v>10.240000000000002</v>
      </c>
      <c r="I971" s="68">
        <v>1.6600000000000004</v>
      </c>
      <c r="J971" s="106">
        <v>11.560000000000002</v>
      </c>
      <c r="K971" s="105">
        <v>31.666666666666668</v>
      </c>
      <c r="L971" s="68">
        <v>9.6</v>
      </c>
      <c r="M971" s="68">
        <v>11.1</v>
      </c>
      <c r="N971" s="68">
        <v>10.966666666666665</v>
      </c>
      <c r="O971" s="104"/>
    </row>
    <row r="972" spans="2:15" x14ac:dyDescent="0.25">
      <c r="B972" s="104" t="s">
        <v>408</v>
      </c>
      <c r="C972" s="105">
        <v>54.908000000000008</v>
      </c>
      <c r="D972" s="68">
        <v>43.157333333333341</v>
      </c>
      <c r="E972" s="68">
        <v>9.690666666666667</v>
      </c>
      <c r="F972" s="106">
        <v>2.0600000000000005</v>
      </c>
      <c r="G972" s="105">
        <v>47.71066666666669</v>
      </c>
      <c r="H972" s="68">
        <v>12.970666666666666</v>
      </c>
      <c r="I972" s="68">
        <v>11.62</v>
      </c>
      <c r="J972" s="106">
        <v>23.120000000000005</v>
      </c>
      <c r="K972" s="105">
        <v>55.580000000000013</v>
      </c>
      <c r="L972" s="68">
        <v>14.400000000000004</v>
      </c>
      <c r="M972" s="68">
        <v>11.099999999999998</v>
      </c>
      <c r="N972" s="68">
        <v>30.080000000000005</v>
      </c>
      <c r="O972" s="104"/>
    </row>
    <row r="973" spans="2:15" x14ac:dyDescent="0.25">
      <c r="B973" s="104" t="s">
        <v>427</v>
      </c>
      <c r="C973" s="105">
        <v>57.604772727272739</v>
      </c>
      <c r="D973" s="68">
        <v>41.758181818181804</v>
      </c>
      <c r="E973" s="68">
        <v>7.8640909090909101</v>
      </c>
      <c r="F973" s="106">
        <v>7.9824999999999999</v>
      </c>
      <c r="G973" s="105">
        <v>55.894545454545458</v>
      </c>
      <c r="H973" s="68">
        <v>16.174545454545456</v>
      </c>
      <c r="I973" s="68">
        <v>16.600000000000001</v>
      </c>
      <c r="J973" s="106">
        <v>23.119999999999958</v>
      </c>
      <c r="K973" s="105">
        <v>61.242045454545426</v>
      </c>
      <c r="L973" s="68">
        <v>4.8000000000000078</v>
      </c>
      <c r="M973" s="68">
        <v>25.731818181818223</v>
      </c>
      <c r="N973" s="68">
        <v>30.710227272727263</v>
      </c>
      <c r="O973" s="104"/>
    </row>
    <row r="974" spans="2:15" x14ac:dyDescent="0.25">
      <c r="B974" s="104" t="s">
        <v>325</v>
      </c>
      <c r="C974" s="105">
        <v>39.381090909090901</v>
      </c>
      <c r="D974" s="68">
        <v>22.761454545454548</v>
      </c>
      <c r="E974" s="68">
        <v>11.375999999999996</v>
      </c>
      <c r="F974" s="106">
        <v>5.2436363636363614</v>
      </c>
      <c r="G974" s="105">
        <v>70.969454545454539</v>
      </c>
      <c r="H974" s="68">
        <v>15.569454545454555</v>
      </c>
      <c r="I974" s="68">
        <v>14.939999999999987</v>
      </c>
      <c r="J974" s="106">
        <v>40.460000000000008</v>
      </c>
      <c r="K974" s="105">
        <v>52.618181818181831</v>
      </c>
      <c r="L974" s="68">
        <v>4.8000000000000052</v>
      </c>
      <c r="M974" s="68">
        <v>12.781818181818196</v>
      </c>
      <c r="N974" s="68">
        <v>35.036363636363646</v>
      </c>
      <c r="O974" s="104"/>
    </row>
    <row r="975" spans="2:15" x14ac:dyDescent="0.25">
      <c r="B975" s="104" t="s">
        <v>1075</v>
      </c>
      <c r="C975" s="105">
        <v>25.947272727272733</v>
      </c>
      <c r="D975" s="68">
        <v>5.6254545454545486</v>
      </c>
      <c r="E975" s="68">
        <v>11.395151515151515</v>
      </c>
      <c r="F975" s="106">
        <v>8.9266666666666623</v>
      </c>
      <c r="G975" s="105">
        <v>79.19515151515148</v>
      </c>
      <c r="H975" s="68">
        <v>18.075151515151514</v>
      </c>
      <c r="I975" s="68">
        <v>3.3200000000000021</v>
      </c>
      <c r="J975" s="106">
        <v>57.8</v>
      </c>
      <c r="K975" s="105">
        <v>62.672727272727265</v>
      </c>
      <c r="L975" s="68">
        <v>14.399999999999991</v>
      </c>
      <c r="M975" s="68">
        <v>11.100000000000001</v>
      </c>
      <c r="N975" s="68">
        <v>37.172727272727279</v>
      </c>
      <c r="O975" s="104"/>
    </row>
    <row r="976" spans="2:15" x14ac:dyDescent="0.25">
      <c r="B976" s="104" t="s">
        <v>853</v>
      </c>
      <c r="C976" s="105">
        <v>38.412173913043475</v>
      </c>
      <c r="D976" s="68">
        <v>14.693913043478261</v>
      </c>
      <c r="E976" s="68">
        <v>17.448695652173914</v>
      </c>
      <c r="F976" s="106">
        <v>6.2695652173913041</v>
      </c>
      <c r="G976" s="105">
        <v>80.792173913043484</v>
      </c>
      <c r="H976" s="68">
        <v>14.692173913043476</v>
      </c>
      <c r="I976" s="68">
        <v>8.3000000000000007</v>
      </c>
      <c r="J976" s="106">
        <v>57.8</v>
      </c>
      <c r="K976" s="105">
        <v>55.134782608695659</v>
      </c>
      <c r="L976" s="68">
        <v>4.799999999999998</v>
      </c>
      <c r="M976" s="68">
        <v>11.099999999999996</v>
      </c>
      <c r="N976" s="68">
        <v>39.23478260869566</v>
      </c>
      <c r="O976" s="104"/>
    </row>
    <row r="977" spans="2:15" x14ac:dyDescent="0.25">
      <c r="B977" s="104" t="s">
        <v>309</v>
      </c>
      <c r="C977" s="105">
        <v>46.104000000000006</v>
      </c>
      <c r="D977" s="68">
        <v>14.914666666666664</v>
      </c>
      <c r="E977" s="68">
        <v>13.061333333333334</v>
      </c>
      <c r="F977" s="106">
        <v>18.128</v>
      </c>
      <c r="G977" s="105">
        <v>64.174666666666653</v>
      </c>
      <c r="H977" s="68">
        <v>20.394666666666669</v>
      </c>
      <c r="I977" s="68">
        <v>3.3200000000000007</v>
      </c>
      <c r="J977" s="106">
        <v>40.459999999999987</v>
      </c>
      <c r="K977" s="105">
        <v>54.226666666666674</v>
      </c>
      <c r="L977" s="68">
        <v>9.5999999999999979</v>
      </c>
      <c r="M977" s="68">
        <v>11.099999999999998</v>
      </c>
      <c r="N977" s="68">
        <v>33.526666666666671</v>
      </c>
      <c r="O977" s="104"/>
    </row>
    <row r="978" spans="2:15" x14ac:dyDescent="0.25">
      <c r="B978" s="104" t="s">
        <v>279</v>
      </c>
      <c r="C978" s="105">
        <v>48.605479452054801</v>
      </c>
      <c r="D978" s="68">
        <v>38.340821917808199</v>
      </c>
      <c r="E978" s="68">
        <v>5.4109589041095889</v>
      </c>
      <c r="F978" s="106">
        <v>4.8536986301369858</v>
      </c>
      <c r="G978" s="105">
        <v>15.49945205479453</v>
      </c>
      <c r="H978" s="68">
        <v>2.2794520547945192</v>
      </c>
      <c r="I978" s="68">
        <v>1.6599999999999979</v>
      </c>
      <c r="J978" s="106">
        <v>11.559999999999985</v>
      </c>
      <c r="K978" s="105">
        <v>58.108219178082201</v>
      </c>
      <c r="L978" s="68">
        <v>8</v>
      </c>
      <c r="M978" s="68">
        <v>25.900000000000031</v>
      </c>
      <c r="N978" s="68">
        <v>24.208219178082192</v>
      </c>
      <c r="O978" s="104"/>
    </row>
    <row r="979" spans="2:15" x14ac:dyDescent="0.25">
      <c r="B979" s="104" t="s">
        <v>744</v>
      </c>
      <c r="C979" s="105">
        <v>48.217454545454522</v>
      </c>
      <c r="D979" s="68">
        <v>26.093454545454573</v>
      </c>
      <c r="E979" s="68">
        <v>13.846545454545447</v>
      </c>
      <c r="F979" s="106">
        <v>8.2774545454545585</v>
      </c>
      <c r="G979" s="105">
        <v>81.190545454545486</v>
      </c>
      <c r="H979" s="68">
        <v>18.350545454545454</v>
      </c>
      <c r="I979" s="68">
        <v>16.600000000000001</v>
      </c>
      <c r="J979" s="106">
        <v>46.239999999999895</v>
      </c>
      <c r="K979" s="105">
        <v>68.830000000000013</v>
      </c>
      <c r="L979" s="68">
        <v>4.800000000000006</v>
      </c>
      <c r="M979" s="68">
        <v>22.200000000000028</v>
      </c>
      <c r="N979" s="68">
        <v>41.83</v>
      </c>
      <c r="O979" s="104"/>
    </row>
    <row r="980" spans="2:15" x14ac:dyDescent="0.25">
      <c r="B980" s="104" t="s">
        <v>381</v>
      </c>
      <c r="C980" s="105">
        <v>39.691428571428567</v>
      </c>
      <c r="D980" s="68">
        <v>4.76</v>
      </c>
      <c r="E980" s="68">
        <v>22.571428571428573</v>
      </c>
      <c r="F980" s="106">
        <v>12.360000000000001</v>
      </c>
      <c r="G980" s="105">
        <v>56.894285714285715</v>
      </c>
      <c r="H980" s="68">
        <v>18.834285714285713</v>
      </c>
      <c r="I980" s="68">
        <v>14.940000000000003</v>
      </c>
      <c r="J980" s="106">
        <v>23.119999999999997</v>
      </c>
      <c r="K980" s="105">
        <v>61.98571428571428</v>
      </c>
      <c r="L980" s="68">
        <v>9.6</v>
      </c>
      <c r="M980" s="68">
        <v>7.3999999999999995</v>
      </c>
      <c r="N980" s="68">
        <v>44.985714285714288</v>
      </c>
      <c r="O980" s="104"/>
    </row>
    <row r="981" spans="2:15" x14ac:dyDescent="0.25">
      <c r="B981" s="104" t="s">
        <v>484</v>
      </c>
      <c r="C981" s="105">
        <v>56.323333333333352</v>
      </c>
      <c r="D981" s="68">
        <v>30.675555555555555</v>
      </c>
      <c r="E981" s="68">
        <v>10.884444444444444</v>
      </c>
      <c r="F981" s="106">
        <v>14.763333333333334</v>
      </c>
      <c r="G981" s="105">
        <v>69.024444444444441</v>
      </c>
      <c r="H981" s="68">
        <v>11.164444444444444</v>
      </c>
      <c r="I981" s="68">
        <v>11.619999999999997</v>
      </c>
      <c r="J981" s="106">
        <v>46.240000000000016</v>
      </c>
      <c r="K981" s="105">
        <v>56.833333333333343</v>
      </c>
      <c r="L981" s="68">
        <v>14.400000000000002</v>
      </c>
      <c r="M981" s="68">
        <v>11.099999999999998</v>
      </c>
      <c r="N981" s="68">
        <v>31.333333333333336</v>
      </c>
      <c r="O981" s="104"/>
    </row>
    <row r="982" spans="2:15" x14ac:dyDescent="0.25">
      <c r="B982" s="104" t="s">
        <v>620</v>
      </c>
      <c r="C982" s="105">
        <v>52.154400000000003</v>
      </c>
      <c r="D982" s="68">
        <v>30.654399999999992</v>
      </c>
      <c r="E982" s="68">
        <v>10.8704</v>
      </c>
      <c r="F982" s="106">
        <v>10.629599999999998</v>
      </c>
      <c r="G982" s="105">
        <v>59.573600000000013</v>
      </c>
      <c r="H982" s="68">
        <v>11.6736</v>
      </c>
      <c r="I982" s="68">
        <v>1.6600000000000006</v>
      </c>
      <c r="J982" s="106">
        <v>46.240000000000016</v>
      </c>
      <c r="K982" s="105">
        <v>56.423999999999999</v>
      </c>
      <c r="L982" s="68">
        <v>12.800000000000004</v>
      </c>
      <c r="M982" s="68">
        <v>11.099999999999996</v>
      </c>
      <c r="N982" s="68">
        <v>32.523999999999994</v>
      </c>
      <c r="O982" s="104"/>
    </row>
    <row r="983" spans="2:15" x14ac:dyDescent="0.25">
      <c r="B983" s="104" t="s">
        <v>1110</v>
      </c>
      <c r="C983" s="105">
        <v>29.600000000000005</v>
      </c>
      <c r="D983" s="68">
        <v>7.1400000000000015</v>
      </c>
      <c r="E983" s="68">
        <v>14.22</v>
      </c>
      <c r="F983" s="106">
        <v>8.24</v>
      </c>
      <c r="G983" s="105">
        <v>54.260000000000005</v>
      </c>
      <c r="H983" s="68">
        <v>17.919999999999998</v>
      </c>
      <c r="I983" s="68">
        <v>1.6600000000000001</v>
      </c>
      <c r="J983" s="106">
        <v>34.68</v>
      </c>
      <c r="K983" s="105">
        <v>75.2</v>
      </c>
      <c r="L983" s="68">
        <v>8</v>
      </c>
      <c r="M983" s="68">
        <v>29.6</v>
      </c>
      <c r="N983" s="68">
        <v>37.6</v>
      </c>
      <c r="O983" s="104"/>
    </row>
    <row r="984" spans="2:15" x14ac:dyDescent="0.25">
      <c r="B984" s="104" t="s">
        <v>815</v>
      </c>
      <c r="C984" s="105">
        <v>31.353333333333335</v>
      </c>
      <c r="D984" s="68">
        <v>10.313333333333334</v>
      </c>
      <c r="E984" s="68">
        <v>12.113333333333333</v>
      </c>
      <c r="F984" s="106">
        <v>8.9266666666666659</v>
      </c>
      <c r="G984" s="105">
        <v>84.28</v>
      </c>
      <c r="H984" s="68">
        <v>19.84</v>
      </c>
      <c r="I984" s="68">
        <v>6.64</v>
      </c>
      <c r="J984" s="106">
        <v>57.8</v>
      </c>
      <c r="K984" s="105">
        <v>62.933333333333337</v>
      </c>
      <c r="L984" s="68">
        <v>6.3999999999999995</v>
      </c>
      <c r="M984" s="68">
        <v>11.1</v>
      </c>
      <c r="N984" s="68">
        <v>45.433333333333337</v>
      </c>
      <c r="O984" s="104"/>
    </row>
    <row r="985" spans="2:15" x14ac:dyDescent="0.25">
      <c r="B985" s="104" t="s">
        <v>1122</v>
      </c>
      <c r="C985" s="105">
        <v>33.669629629629632</v>
      </c>
      <c r="D985" s="68">
        <v>13.222222222222221</v>
      </c>
      <c r="E985" s="68">
        <v>12.054814814814813</v>
      </c>
      <c r="F985" s="106">
        <v>8.3925925925925906</v>
      </c>
      <c r="G985" s="105">
        <v>53.504444444444438</v>
      </c>
      <c r="H985" s="68">
        <v>10.524444444444446</v>
      </c>
      <c r="I985" s="68">
        <v>8.3000000000000007</v>
      </c>
      <c r="J985" s="106">
        <v>34.679999999999993</v>
      </c>
      <c r="K985" s="105">
        <v>69.759259259259252</v>
      </c>
      <c r="L985" s="68">
        <v>6.4000000000000021</v>
      </c>
      <c r="M985" s="68">
        <v>36.725925925925928</v>
      </c>
      <c r="N985" s="68">
        <v>26.633333333333333</v>
      </c>
      <c r="O985" s="104"/>
    </row>
    <row r="986" spans="2:15" x14ac:dyDescent="0.25">
      <c r="B986" s="104" t="s">
        <v>396</v>
      </c>
      <c r="C986" s="105">
        <v>59.051666666666669</v>
      </c>
      <c r="D986" s="68">
        <v>47.203333333333333</v>
      </c>
      <c r="E986" s="68">
        <v>7.9</v>
      </c>
      <c r="F986" s="106">
        <v>3.9483333333333333</v>
      </c>
      <c r="G986" s="105">
        <v>32.853333333333332</v>
      </c>
      <c r="H986" s="68">
        <v>3.0933333333333337</v>
      </c>
      <c r="I986" s="68">
        <v>6.64</v>
      </c>
      <c r="J986" s="106">
        <v>23.119999999999997</v>
      </c>
      <c r="K986" s="105">
        <v>60.091666666666669</v>
      </c>
      <c r="L986" s="68">
        <v>11.200000000000001</v>
      </c>
      <c r="M986" s="68">
        <v>23.433333333333326</v>
      </c>
      <c r="N986" s="68">
        <v>25.458333333333336</v>
      </c>
      <c r="O986" s="104"/>
    </row>
    <row r="987" spans="2:15" x14ac:dyDescent="0.25">
      <c r="B987" s="104" t="s">
        <v>610</v>
      </c>
      <c r="C987" s="105">
        <v>56.088000000000001</v>
      </c>
      <c r="D987" s="68">
        <v>25.704000000000004</v>
      </c>
      <c r="E987" s="68">
        <v>13.904000000000002</v>
      </c>
      <c r="F987" s="106">
        <v>16.48</v>
      </c>
      <c r="G987" s="105">
        <v>75.524000000000001</v>
      </c>
      <c r="H987" s="68">
        <v>17.664000000000001</v>
      </c>
      <c r="I987" s="68">
        <v>11.620000000000001</v>
      </c>
      <c r="J987" s="106">
        <v>46.24</v>
      </c>
      <c r="K987" s="105">
        <v>55.58</v>
      </c>
      <c r="L987" s="68">
        <v>14.4</v>
      </c>
      <c r="M987" s="68">
        <v>11.1</v>
      </c>
      <c r="N987" s="68">
        <v>30.079999999999995</v>
      </c>
      <c r="O987" s="104"/>
    </row>
    <row r="988" spans="2:15" x14ac:dyDescent="0.25">
      <c r="B988" s="104" t="s">
        <v>1152</v>
      </c>
      <c r="C988" s="105">
        <v>34.550769230769234</v>
      </c>
      <c r="D988" s="68">
        <v>16.476923076923086</v>
      </c>
      <c r="E988" s="68">
        <v>9.3584615384615368</v>
      </c>
      <c r="F988" s="106">
        <v>8.7153846153846111</v>
      </c>
      <c r="G988" s="105">
        <v>55.301538461538449</v>
      </c>
      <c r="H988" s="68">
        <v>13.981538461538461</v>
      </c>
      <c r="I988" s="68">
        <v>6.6400000000000023</v>
      </c>
      <c r="J988" s="106">
        <v>34.679999999999986</v>
      </c>
      <c r="K988" s="105">
        <v>46.673076923076934</v>
      </c>
      <c r="L988" s="68">
        <v>8</v>
      </c>
      <c r="M988" s="68">
        <v>7.4000000000000021</v>
      </c>
      <c r="N988" s="68">
        <v>31.273076923076918</v>
      </c>
      <c r="O988" s="104"/>
    </row>
    <row r="989" spans="2:15" x14ac:dyDescent="0.25">
      <c r="B989" s="104" t="s">
        <v>937</v>
      </c>
      <c r="C989" s="105">
        <v>51.216000000000008</v>
      </c>
      <c r="D989" s="68">
        <v>29.511999999999997</v>
      </c>
      <c r="E989" s="68">
        <v>12.64</v>
      </c>
      <c r="F989" s="106">
        <v>9.0640000000000001</v>
      </c>
      <c r="G989" s="105">
        <v>25.872000000000003</v>
      </c>
      <c r="H989" s="68">
        <v>18.431999999999999</v>
      </c>
      <c r="I989" s="68">
        <v>1.6600000000000001</v>
      </c>
      <c r="J989" s="106">
        <v>5.78</v>
      </c>
      <c r="K989" s="105">
        <v>53.879999999999995</v>
      </c>
      <c r="L989" s="68">
        <v>8</v>
      </c>
      <c r="M989" s="68">
        <v>11.1</v>
      </c>
      <c r="N989" s="68">
        <v>34.78</v>
      </c>
      <c r="O989" s="104"/>
    </row>
    <row r="990" spans="2:15" x14ac:dyDescent="0.25">
      <c r="B990" s="104" t="s">
        <v>1064</v>
      </c>
      <c r="C990" s="105">
        <v>43.276129032258062</v>
      </c>
      <c r="D990" s="68">
        <v>29.865161290322607</v>
      </c>
      <c r="E990" s="68">
        <v>7.6961290322580638</v>
      </c>
      <c r="F990" s="106">
        <v>5.7148387096774149</v>
      </c>
      <c r="G990" s="105">
        <v>24.012903225806447</v>
      </c>
      <c r="H990" s="68">
        <v>1.6929032258064514</v>
      </c>
      <c r="I990" s="68">
        <v>4.9800000000000066</v>
      </c>
      <c r="J990" s="106">
        <v>17.340000000000021</v>
      </c>
      <c r="K990" s="105">
        <v>54.851612903225806</v>
      </c>
      <c r="L990" s="68">
        <v>8</v>
      </c>
      <c r="M990" s="68">
        <v>18.5</v>
      </c>
      <c r="N990" s="68">
        <v>28.35161290322581</v>
      </c>
      <c r="O990" s="104"/>
    </row>
    <row r="991" spans="2:15" x14ac:dyDescent="0.25">
      <c r="B991" s="104" t="s">
        <v>601</v>
      </c>
      <c r="C991" s="105">
        <v>48.277500000000003</v>
      </c>
      <c r="D991" s="68">
        <v>24.395</v>
      </c>
      <c r="E991" s="68">
        <v>8.6900000000000013</v>
      </c>
      <c r="F991" s="106">
        <v>15.192500000000003</v>
      </c>
      <c r="G991" s="105">
        <v>64.47999999999999</v>
      </c>
      <c r="H991" s="68">
        <v>4.9600000000000009</v>
      </c>
      <c r="I991" s="68">
        <v>13.28</v>
      </c>
      <c r="J991" s="106">
        <v>46.239999999999995</v>
      </c>
      <c r="K991" s="105">
        <v>42.537499999999994</v>
      </c>
      <c r="L991" s="68">
        <v>14.400000000000002</v>
      </c>
      <c r="M991" s="68">
        <v>11.1</v>
      </c>
      <c r="N991" s="68">
        <v>17.037500000000001</v>
      </c>
      <c r="O991" s="104"/>
    </row>
    <row r="992" spans="2:15" x14ac:dyDescent="0.25">
      <c r="B992" s="104" t="s">
        <v>600</v>
      </c>
      <c r="C992" s="105">
        <v>58.64</v>
      </c>
      <c r="D992" s="68">
        <v>28.56</v>
      </c>
      <c r="E992" s="68">
        <v>9.48</v>
      </c>
      <c r="F992" s="106">
        <v>20.6</v>
      </c>
      <c r="G992" s="105">
        <v>50.46</v>
      </c>
      <c r="H992" s="68">
        <v>2.5600000000000005</v>
      </c>
      <c r="I992" s="68">
        <v>1.6600000000000001</v>
      </c>
      <c r="J992" s="106">
        <v>46.24</v>
      </c>
      <c r="K992" s="105">
        <v>41.95</v>
      </c>
      <c r="L992" s="68">
        <v>14.4</v>
      </c>
      <c r="M992" s="68">
        <v>11.1</v>
      </c>
      <c r="N992" s="68">
        <v>16.45</v>
      </c>
      <c r="O992" s="104"/>
    </row>
    <row r="993" spans="2:15" x14ac:dyDescent="0.25">
      <c r="B993" s="104" t="s">
        <v>451</v>
      </c>
      <c r="C993" s="105">
        <v>60.790000000000006</v>
      </c>
      <c r="D993" s="68">
        <v>36.889999999999993</v>
      </c>
      <c r="E993" s="68">
        <v>9.48</v>
      </c>
      <c r="F993" s="106">
        <v>14.420000000000002</v>
      </c>
      <c r="G993" s="105">
        <v>43.079999999999991</v>
      </c>
      <c r="H993" s="68">
        <v>0.96000000000000019</v>
      </c>
      <c r="I993" s="68">
        <v>1.6600000000000001</v>
      </c>
      <c r="J993" s="106">
        <v>40.459999999999994</v>
      </c>
      <c r="K993" s="105">
        <v>44.625</v>
      </c>
      <c r="L993" s="68">
        <v>11.2</v>
      </c>
      <c r="M993" s="68">
        <v>11.1</v>
      </c>
      <c r="N993" s="68">
        <v>22.324999999999999</v>
      </c>
      <c r="O993" s="104"/>
    </row>
    <row r="994" spans="2:15" x14ac:dyDescent="0.25">
      <c r="B994" s="104" t="s">
        <v>1017</v>
      </c>
      <c r="C994" s="105">
        <v>28.967000000000002</v>
      </c>
      <c r="D994" s="68">
        <v>13.327999999999999</v>
      </c>
      <c r="E994" s="68">
        <v>8.532</v>
      </c>
      <c r="F994" s="106">
        <v>7.1069999999999975</v>
      </c>
      <c r="G994" s="105">
        <v>83.628</v>
      </c>
      <c r="H994" s="68">
        <v>14.207999999999998</v>
      </c>
      <c r="I994" s="68">
        <v>11.619999999999997</v>
      </c>
      <c r="J994" s="106">
        <v>57.8</v>
      </c>
      <c r="K994" s="105">
        <v>65.804999999999993</v>
      </c>
      <c r="L994" s="68">
        <v>4.7999999999999989</v>
      </c>
      <c r="M994" s="68">
        <v>29.045000000000009</v>
      </c>
      <c r="N994" s="68">
        <v>31.959999999999997</v>
      </c>
      <c r="O994" s="104"/>
    </row>
    <row r="995" spans="2:15" x14ac:dyDescent="0.25">
      <c r="B995" s="104" t="s">
        <v>619</v>
      </c>
      <c r="C995" s="105">
        <v>52.252888888888883</v>
      </c>
      <c r="D995" s="68">
        <v>31.521777777777793</v>
      </c>
      <c r="E995" s="68">
        <v>6.9519999999999991</v>
      </c>
      <c r="F995" s="106">
        <v>13.779111111111112</v>
      </c>
      <c r="G995" s="105">
        <v>57.581333333333333</v>
      </c>
      <c r="H995" s="68">
        <v>8.0213333333333345</v>
      </c>
      <c r="I995" s="68">
        <v>3.3200000000000003</v>
      </c>
      <c r="J995" s="106">
        <v>46.24</v>
      </c>
      <c r="K995" s="105">
        <v>49.940000000000005</v>
      </c>
      <c r="L995" s="68">
        <v>14.399999999999988</v>
      </c>
      <c r="M995" s="68">
        <v>11.100000000000009</v>
      </c>
      <c r="N995" s="68">
        <v>24.44</v>
      </c>
      <c r="O995" s="104"/>
    </row>
    <row r="996" spans="2:15" x14ac:dyDescent="0.25">
      <c r="B996" s="104" t="s">
        <v>248</v>
      </c>
      <c r="C996" s="105">
        <v>58.368571428571435</v>
      </c>
      <c r="D996" s="68">
        <v>42.160000000000004</v>
      </c>
      <c r="E996" s="68">
        <v>7.6742857142857153</v>
      </c>
      <c r="F996" s="106">
        <v>8.5342857142857138</v>
      </c>
      <c r="G996" s="105">
        <v>36.74</v>
      </c>
      <c r="H996" s="68">
        <v>10.24</v>
      </c>
      <c r="I996" s="68">
        <v>14.940000000000003</v>
      </c>
      <c r="J996" s="106">
        <v>11.559999999999999</v>
      </c>
      <c r="K996" s="105">
        <v>50.342857142857142</v>
      </c>
      <c r="L996" s="68">
        <v>14.400000000000002</v>
      </c>
      <c r="M996" s="68">
        <v>11.1</v>
      </c>
      <c r="N996" s="68">
        <v>24.842857142857142</v>
      </c>
      <c r="O996" s="104"/>
    </row>
    <row r="997" spans="2:15" x14ac:dyDescent="0.25">
      <c r="B997" s="104" t="s">
        <v>972</v>
      </c>
      <c r="C997" s="105">
        <v>32.11217391304347</v>
      </c>
      <c r="D997" s="68">
        <v>13.728115942028987</v>
      </c>
      <c r="E997" s="68">
        <v>12.502608695652182</v>
      </c>
      <c r="F997" s="106">
        <v>5.8814492753623187</v>
      </c>
      <c r="G997" s="105">
        <v>77.193333333333356</v>
      </c>
      <c r="H997" s="68">
        <v>11.093333333333334</v>
      </c>
      <c r="I997" s="68">
        <v>8.3000000000000007</v>
      </c>
      <c r="J997" s="106">
        <v>57.8</v>
      </c>
      <c r="K997" s="105">
        <v>52.172463768115954</v>
      </c>
      <c r="L997" s="68">
        <v>3.1999999999999962</v>
      </c>
      <c r="M997" s="68">
        <v>11.100000000000014</v>
      </c>
      <c r="N997" s="68">
        <v>37.872463768115942</v>
      </c>
      <c r="O997" s="104"/>
    </row>
    <row r="998" spans="2:15" x14ac:dyDescent="0.25">
      <c r="B998" s="104" t="s">
        <v>1162</v>
      </c>
      <c r="C998" s="105">
        <v>31.774285714285725</v>
      </c>
      <c r="D998" s="68">
        <v>21.250000000000004</v>
      </c>
      <c r="E998" s="68">
        <v>8.4642857142857153</v>
      </c>
      <c r="F998" s="106">
        <v>2.0600000000000009</v>
      </c>
      <c r="G998" s="105">
        <v>39.554285714285705</v>
      </c>
      <c r="H998" s="68">
        <v>1.5542857142857143</v>
      </c>
      <c r="I998" s="68">
        <v>3.3200000000000021</v>
      </c>
      <c r="J998" s="106">
        <v>34.679999999999993</v>
      </c>
      <c r="K998" s="105">
        <v>46.125000000000014</v>
      </c>
      <c r="L998" s="68">
        <v>8</v>
      </c>
      <c r="M998" s="68">
        <v>11.099999999999998</v>
      </c>
      <c r="N998" s="68">
        <v>27.024999999999999</v>
      </c>
      <c r="O998" s="104"/>
    </row>
    <row r="999" spans="2:15" x14ac:dyDescent="0.25">
      <c r="B999" s="104" t="s">
        <v>588</v>
      </c>
      <c r="C999" s="105">
        <v>47.936551724137928</v>
      </c>
      <c r="D999" s="68">
        <v>42.019310344827574</v>
      </c>
      <c r="E999" s="68">
        <v>5.7751724137931051</v>
      </c>
      <c r="F999" s="106">
        <v>0.14206896551724141</v>
      </c>
      <c r="G999" s="105">
        <v>63.509655172413787</v>
      </c>
      <c r="H999" s="68">
        <v>19.729655172413796</v>
      </c>
      <c r="I999" s="68">
        <v>3.3200000000000021</v>
      </c>
      <c r="J999" s="106">
        <v>40.45999999999998</v>
      </c>
      <c r="K999" s="105">
        <v>54.044827586206885</v>
      </c>
      <c r="L999" s="68">
        <v>12.800000000000006</v>
      </c>
      <c r="M999" s="68">
        <v>11.1</v>
      </c>
      <c r="N999" s="68">
        <v>30.144827586206901</v>
      </c>
      <c r="O999" s="104"/>
    </row>
    <row r="1000" spans="2:15" x14ac:dyDescent="0.25">
      <c r="B1000" s="104" t="s">
        <v>538</v>
      </c>
      <c r="C1000" s="105">
        <v>56.08250000000001</v>
      </c>
      <c r="D1000" s="68">
        <v>39.269999999999996</v>
      </c>
      <c r="E1000" s="68">
        <v>15.010000000000002</v>
      </c>
      <c r="F1000" s="106">
        <v>1.8025000000000002</v>
      </c>
      <c r="G1000" s="105">
        <v>48.88</v>
      </c>
      <c r="H1000" s="68">
        <v>12.480000000000002</v>
      </c>
      <c r="I1000" s="68">
        <v>13.28</v>
      </c>
      <c r="J1000" s="106">
        <v>23.119999999999997</v>
      </c>
      <c r="K1000" s="105">
        <v>59.15</v>
      </c>
      <c r="L1000" s="68">
        <v>12.799999999999999</v>
      </c>
      <c r="M1000" s="68">
        <v>11.1</v>
      </c>
      <c r="N1000" s="68">
        <v>35.25</v>
      </c>
      <c r="O1000" s="104"/>
    </row>
    <row r="1001" spans="2:15" x14ac:dyDescent="0.25">
      <c r="B1001" s="104" t="s">
        <v>394</v>
      </c>
      <c r="C1001" s="105">
        <v>58.38367088607594</v>
      </c>
      <c r="D1001" s="68">
        <v>43.834177215189932</v>
      </c>
      <c r="E1001" s="68">
        <v>10.259999999999996</v>
      </c>
      <c r="F1001" s="106">
        <v>4.2894936708860811</v>
      </c>
      <c r="G1001" s="105">
        <v>49.021012658227832</v>
      </c>
      <c r="H1001" s="68">
        <v>10.961012658227844</v>
      </c>
      <c r="I1001" s="68">
        <v>14.940000000000044</v>
      </c>
      <c r="J1001" s="106">
        <v>23.119999999999941</v>
      </c>
      <c r="K1001" s="105">
        <v>61.638607594936687</v>
      </c>
      <c r="L1001" s="68">
        <v>4.7999999999999909</v>
      </c>
      <c r="M1001" s="68">
        <v>25.782911392405126</v>
      </c>
      <c r="N1001" s="68">
        <v>31.055696202531639</v>
      </c>
      <c r="O1001" s="104"/>
    </row>
    <row r="1002" spans="2:15" x14ac:dyDescent="0.25">
      <c r="B1002" s="104" t="s">
        <v>352</v>
      </c>
      <c r="C1002" s="105">
        <v>61.750000000000021</v>
      </c>
      <c r="D1002" s="68">
        <v>39.161818181818184</v>
      </c>
      <c r="E1002" s="68">
        <v>7.3254545454545461</v>
      </c>
      <c r="F1002" s="106">
        <v>15.262727272727275</v>
      </c>
      <c r="G1002" s="105">
        <v>46.138181818181828</v>
      </c>
      <c r="H1002" s="68">
        <v>0.69818181818181824</v>
      </c>
      <c r="I1002" s="68">
        <v>4.9799999999999986</v>
      </c>
      <c r="J1002" s="106">
        <v>40.45999999999998</v>
      </c>
      <c r="K1002" s="105">
        <v>58.190909090909081</v>
      </c>
      <c r="L1002" s="68">
        <v>11.199999999999996</v>
      </c>
      <c r="M1002" s="68">
        <v>11.099999999999996</v>
      </c>
      <c r="N1002" s="68">
        <v>35.890909090909091</v>
      </c>
      <c r="O1002" s="104"/>
    </row>
    <row r="1003" spans="2:15" x14ac:dyDescent="0.25">
      <c r="B1003" s="104" t="s">
        <v>361</v>
      </c>
      <c r="C1003" s="105">
        <v>27.724000000000004</v>
      </c>
      <c r="D1003" s="68">
        <v>8.7039999999999988</v>
      </c>
      <c r="E1003" s="68">
        <v>12.369142857142853</v>
      </c>
      <c r="F1003" s="106">
        <v>6.6508571428571397</v>
      </c>
      <c r="G1003" s="105">
        <v>36.255428571428581</v>
      </c>
      <c r="H1003" s="68">
        <v>8.1554285714285726</v>
      </c>
      <c r="I1003" s="68">
        <v>4.9800000000000022</v>
      </c>
      <c r="J1003" s="106">
        <v>23.120000000000008</v>
      </c>
      <c r="K1003" s="105">
        <v>39.405714285714289</v>
      </c>
      <c r="L1003" s="68">
        <v>8</v>
      </c>
      <c r="M1003" s="68">
        <v>10.994285714285716</v>
      </c>
      <c r="N1003" s="68">
        <v>20.41142857142858</v>
      </c>
      <c r="O1003" s="104"/>
    </row>
    <row r="1004" spans="2:15" x14ac:dyDescent="0.25">
      <c r="B1004" s="104" t="s">
        <v>395</v>
      </c>
      <c r="C1004" s="105">
        <v>55.457812499999967</v>
      </c>
      <c r="D1004" s="68">
        <v>47.525624999999998</v>
      </c>
      <c r="E1004" s="68">
        <v>2.8143749999999996</v>
      </c>
      <c r="F1004" s="106">
        <v>5.117812499999995</v>
      </c>
      <c r="G1004" s="105">
        <v>31.239999999999995</v>
      </c>
      <c r="H1004" s="68">
        <v>1.4799999999999998</v>
      </c>
      <c r="I1004" s="68">
        <v>6.6399999999999935</v>
      </c>
      <c r="J1004" s="106">
        <v>23.119999999999976</v>
      </c>
      <c r="K1004" s="105">
        <v>45.387500000000003</v>
      </c>
      <c r="L1004" s="68">
        <v>6.3999999999999932</v>
      </c>
      <c r="M1004" s="68">
        <v>25.842187500000019</v>
      </c>
      <c r="N1004" s="68">
        <v>13.145312500000006</v>
      </c>
      <c r="O1004" s="104"/>
    </row>
    <row r="1005" spans="2:15" x14ac:dyDescent="0.25">
      <c r="B1005" s="104" t="s">
        <v>545</v>
      </c>
      <c r="C1005" s="105">
        <v>42.368571428571428</v>
      </c>
      <c r="D1005" s="68">
        <v>31.27999999999999</v>
      </c>
      <c r="E1005" s="68">
        <v>9.0285714285714285</v>
      </c>
      <c r="F1005" s="106">
        <v>2.0600000000000005</v>
      </c>
      <c r="G1005" s="105">
        <v>40.548571428571435</v>
      </c>
      <c r="H1005" s="68">
        <v>10.78857142857143</v>
      </c>
      <c r="I1005" s="68">
        <v>6.6400000000000015</v>
      </c>
      <c r="J1005" s="106">
        <v>23.120000000000005</v>
      </c>
      <c r="K1005" s="105">
        <v>51.876190476190473</v>
      </c>
      <c r="L1005" s="68">
        <v>12.800000000000002</v>
      </c>
      <c r="M1005" s="68">
        <v>11.099999999999998</v>
      </c>
      <c r="N1005" s="68">
        <v>27.976190476190485</v>
      </c>
      <c r="O1005" s="104"/>
    </row>
    <row r="1006" spans="2:15" x14ac:dyDescent="0.25">
      <c r="B1006" s="104" t="s">
        <v>291</v>
      </c>
      <c r="C1006" s="105">
        <v>41.550000000000004</v>
      </c>
      <c r="D1006" s="68">
        <v>17.850000000000001</v>
      </c>
      <c r="E1006" s="68">
        <v>23.700000000000003</v>
      </c>
      <c r="F1006" s="106">
        <v>0</v>
      </c>
      <c r="G1006" s="105">
        <v>24.740000000000002</v>
      </c>
      <c r="H1006" s="68">
        <v>11.52</v>
      </c>
      <c r="I1006" s="68">
        <v>1.6600000000000001</v>
      </c>
      <c r="J1006" s="106">
        <v>11.56</v>
      </c>
      <c r="K1006" s="105">
        <v>71.825000000000003</v>
      </c>
      <c r="L1006" s="68">
        <v>11.2</v>
      </c>
      <c r="M1006" s="68">
        <v>14.8</v>
      </c>
      <c r="N1006" s="68">
        <v>45.824999999999996</v>
      </c>
      <c r="O1006" s="104"/>
    </row>
    <row r="1007" spans="2:15" x14ac:dyDescent="0.25">
      <c r="B1007" s="104" t="s">
        <v>379</v>
      </c>
      <c r="C1007" s="105">
        <v>29.094285714285718</v>
      </c>
      <c r="D1007" s="68">
        <v>4.76</v>
      </c>
      <c r="E1007" s="68">
        <v>15.8</v>
      </c>
      <c r="F1007" s="106">
        <v>8.5342857142857138</v>
      </c>
      <c r="G1007" s="105">
        <v>42.348571428571439</v>
      </c>
      <c r="H1007" s="68">
        <v>15.908571428571427</v>
      </c>
      <c r="I1007" s="68">
        <v>3.32</v>
      </c>
      <c r="J1007" s="106">
        <v>23.119999999999997</v>
      </c>
      <c r="K1007" s="105">
        <v>62.057142857142864</v>
      </c>
      <c r="L1007" s="68">
        <v>11.200000000000001</v>
      </c>
      <c r="M1007" s="68">
        <v>10.571428571428571</v>
      </c>
      <c r="N1007" s="68">
        <v>40.285714285714292</v>
      </c>
      <c r="O1007" s="104"/>
    </row>
    <row r="1008" spans="2:15" x14ac:dyDescent="0.25">
      <c r="B1008" s="104" t="s">
        <v>1070</v>
      </c>
      <c r="C1008" s="105">
        <v>24.220476190476184</v>
      </c>
      <c r="D1008" s="68">
        <v>4.7600000000000007</v>
      </c>
      <c r="E1008" s="68">
        <v>11.661904761904763</v>
      </c>
      <c r="F1008" s="106">
        <v>7.7985714285714289</v>
      </c>
      <c r="G1008" s="105">
        <v>82.144761904761921</v>
      </c>
      <c r="H1008" s="68">
        <v>14.384761904761906</v>
      </c>
      <c r="I1008" s="68">
        <v>9.960000000000008</v>
      </c>
      <c r="J1008" s="106">
        <v>57.8</v>
      </c>
      <c r="K1008" s="105">
        <v>59.273809523809504</v>
      </c>
      <c r="L1008" s="68">
        <v>8</v>
      </c>
      <c r="M1008" s="68">
        <v>11.100000000000009</v>
      </c>
      <c r="N1008" s="68">
        <v>40.173809523809524</v>
      </c>
      <c r="O1008" s="104"/>
    </row>
    <row r="1009" spans="2:15" x14ac:dyDescent="0.25">
      <c r="B1009" s="104" t="s">
        <v>995</v>
      </c>
      <c r="C1009" s="105">
        <v>36.728780487804862</v>
      </c>
      <c r="D1009" s="68">
        <v>10.332682926829271</v>
      </c>
      <c r="E1009" s="68">
        <v>18.960000000000004</v>
      </c>
      <c r="F1009" s="106">
        <v>7.4360975609756066</v>
      </c>
      <c r="G1009" s="105">
        <v>86.689756097560974</v>
      </c>
      <c r="H1009" s="68">
        <v>15.609756097560975</v>
      </c>
      <c r="I1009" s="68">
        <v>13.280000000000005</v>
      </c>
      <c r="J1009" s="106">
        <v>57.8</v>
      </c>
      <c r="K1009" s="105">
        <v>76.468292682926815</v>
      </c>
      <c r="L1009" s="68">
        <v>4.8000000000000034</v>
      </c>
      <c r="M1009" s="68">
        <v>32.578048780487784</v>
      </c>
      <c r="N1009" s="68">
        <v>39.09024390243902</v>
      </c>
      <c r="O1009" s="104"/>
    </row>
    <row r="1010" spans="2:15" x14ac:dyDescent="0.25">
      <c r="B1010" s="104" t="s">
        <v>1194</v>
      </c>
      <c r="C1010" s="105">
        <v>21.93416666666667</v>
      </c>
      <c r="D1010" s="68">
        <v>9.1233333333333366</v>
      </c>
      <c r="E1010" s="68">
        <v>10.664999999999999</v>
      </c>
      <c r="F1010" s="106">
        <v>2.1458333333333335</v>
      </c>
      <c r="G1010" s="105">
        <v>79.04000000000002</v>
      </c>
      <c r="H1010" s="68">
        <v>18.719999999999995</v>
      </c>
      <c r="I1010" s="68">
        <v>8.3000000000000007</v>
      </c>
      <c r="J1010" s="106">
        <v>52.019999999999989</v>
      </c>
      <c r="K1010" s="105">
        <v>51.283333333333331</v>
      </c>
      <c r="L1010" s="68">
        <v>11.199999999999996</v>
      </c>
      <c r="M1010" s="68">
        <v>11.099999999999996</v>
      </c>
      <c r="N1010" s="68">
        <v>28.983333333333334</v>
      </c>
      <c r="O1010" s="104"/>
    </row>
    <row r="1011" spans="2:15" x14ac:dyDescent="0.25">
      <c r="B1011" s="104" t="s">
        <v>626</v>
      </c>
      <c r="C1011" s="105">
        <v>38.544444444444451</v>
      </c>
      <c r="D1011" s="68">
        <v>28.295555555555552</v>
      </c>
      <c r="E1011" s="68">
        <v>5.4422222222222221</v>
      </c>
      <c r="F1011" s="106">
        <v>4.8066666666666666</v>
      </c>
      <c r="G1011" s="105">
        <v>56.271111111111132</v>
      </c>
      <c r="H1011" s="68">
        <v>7.1111111111111111E-2</v>
      </c>
      <c r="I1011" s="68">
        <v>9.9599999999999991</v>
      </c>
      <c r="J1011" s="106">
        <v>46.240000000000016</v>
      </c>
      <c r="K1011" s="105">
        <v>39.044444444444451</v>
      </c>
      <c r="L1011" s="68">
        <v>12.800000000000004</v>
      </c>
      <c r="M1011" s="68">
        <v>11.099999999999998</v>
      </c>
      <c r="N1011" s="68">
        <v>15.144444444444442</v>
      </c>
      <c r="O1011" s="104"/>
    </row>
    <row r="1012" spans="2:15" x14ac:dyDescent="0.25">
      <c r="B1012" s="104" t="s">
        <v>437</v>
      </c>
      <c r="C1012" s="105">
        <v>58.375121951219541</v>
      </c>
      <c r="D1012" s="68">
        <v>38.080000000000013</v>
      </c>
      <c r="E1012" s="68">
        <v>7.7843902439024388</v>
      </c>
      <c r="F1012" s="106">
        <v>12.510731707317081</v>
      </c>
      <c r="G1012" s="105">
        <v>42.650731707317064</v>
      </c>
      <c r="H1012" s="68">
        <v>0.53073170731707309</v>
      </c>
      <c r="I1012" s="68">
        <v>1.6600000000000006</v>
      </c>
      <c r="J1012" s="106">
        <v>40.459999999999972</v>
      </c>
      <c r="K1012" s="105">
        <v>57.139024390243897</v>
      </c>
      <c r="L1012" s="68">
        <v>14.399999999999988</v>
      </c>
      <c r="M1012" s="68">
        <v>11.100000000000009</v>
      </c>
      <c r="N1012" s="68">
        <v>31.639024390243911</v>
      </c>
      <c r="O1012" s="104"/>
    </row>
    <row r="1013" spans="2:15" x14ac:dyDescent="0.25">
      <c r="B1013" s="104" t="s">
        <v>676</v>
      </c>
      <c r="C1013" s="105">
        <v>53.216923076923074</v>
      </c>
      <c r="D1013" s="68">
        <v>38.263076923076945</v>
      </c>
      <c r="E1013" s="68">
        <v>13.369230769230768</v>
      </c>
      <c r="F1013" s="106">
        <v>1.5846153846153852</v>
      </c>
      <c r="G1013" s="105">
        <v>25.213846153846152</v>
      </c>
      <c r="H1013" s="68">
        <v>6.1538461538461551</v>
      </c>
      <c r="I1013" s="68">
        <v>13.280000000000005</v>
      </c>
      <c r="J1013" s="106">
        <v>5.780000000000002</v>
      </c>
      <c r="K1013" s="105">
        <v>46.523076923076928</v>
      </c>
      <c r="L1013" s="68">
        <v>11.199999999999996</v>
      </c>
      <c r="M1013" s="68">
        <v>11.099999999999996</v>
      </c>
      <c r="N1013" s="68">
        <v>24.223076923076924</v>
      </c>
      <c r="O1013" s="104"/>
    </row>
    <row r="1014" spans="2:15" x14ac:dyDescent="0.25">
      <c r="B1014" s="104" t="s">
        <v>945</v>
      </c>
      <c r="C1014" s="105">
        <v>38.486666666666672</v>
      </c>
      <c r="D1014" s="68">
        <v>11.503333333333334</v>
      </c>
      <c r="E1014" s="68">
        <v>20.803333333333335</v>
      </c>
      <c r="F1014" s="106">
        <v>6.1800000000000015</v>
      </c>
      <c r="G1014" s="105">
        <v>86.473333333333343</v>
      </c>
      <c r="H1014" s="68">
        <v>20.373333333333335</v>
      </c>
      <c r="I1014" s="68">
        <v>8.3000000000000007</v>
      </c>
      <c r="J1014" s="106">
        <v>57.8</v>
      </c>
      <c r="K1014" s="105">
        <v>55.475000000000001</v>
      </c>
      <c r="L1014" s="68">
        <v>1.5999999999999999</v>
      </c>
      <c r="M1014" s="68">
        <v>10.791666666666663</v>
      </c>
      <c r="N1014" s="68">
        <v>43.083333333333329</v>
      </c>
      <c r="O1014" s="104"/>
    </row>
    <row r="1015" spans="2:15" x14ac:dyDescent="0.25">
      <c r="B1015" s="104" t="s">
        <v>1233</v>
      </c>
      <c r="C1015" s="105">
        <v>45.137500000000003</v>
      </c>
      <c r="D1015" s="68">
        <v>32.725000000000001</v>
      </c>
      <c r="E1015" s="68">
        <v>10.506999999999998</v>
      </c>
      <c r="F1015" s="106">
        <v>1.9055000000000002</v>
      </c>
      <c r="G1015" s="105">
        <v>60.807999999999993</v>
      </c>
      <c r="H1015" s="68">
        <v>3.8079999999999998</v>
      </c>
      <c r="I1015" s="68">
        <v>4.9800000000000031</v>
      </c>
      <c r="J1015" s="106">
        <v>52.019999999999953</v>
      </c>
      <c r="K1015" s="105">
        <v>46.685000000000009</v>
      </c>
      <c r="L1015" s="68">
        <v>4.8000000000000025</v>
      </c>
      <c r="M1015" s="68">
        <v>11.100000000000005</v>
      </c>
      <c r="N1015" s="68">
        <v>30.785</v>
      </c>
      <c r="O1015" s="104"/>
    </row>
    <row r="1016" spans="2:15" x14ac:dyDescent="0.25">
      <c r="B1016" s="104" t="s">
        <v>347</v>
      </c>
      <c r="C1016" s="105">
        <v>61.120000000000012</v>
      </c>
      <c r="D1016" s="68">
        <v>39.666666666666671</v>
      </c>
      <c r="E1016" s="68">
        <v>7.5238095238095228</v>
      </c>
      <c r="F1016" s="106">
        <v>13.929523809523809</v>
      </c>
      <c r="G1016" s="105">
        <v>50.742857142857147</v>
      </c>
      <c r="H1016" s="68">
        <v>5.3028571428571416</v>
      </c>
      <c r="I1016" s="68">
        <v>4.9799999999999995</v>
      </c>
      <c r="J1016" s="106">
        <v>40.45999999999998</v>
      </c>
      <c r="K1016" s="105">
        <v>61.65714285714288</v>
      </c>
      <c r="L1016" s="68">
        <v>9.5999999999999979</v>
      </c>
      <c r="M1016" s="68">
        <v>11.099999999999998</v>
      </c>
      <c r="N1016" s="68">
        <v>40.957142857142856</v>
      </c>
      <c r="O1016" s="104"/>
    </row>
    <row r="1017" spans="2:15" x14ac:dyDescent="0.25">
      <c r="B1017" s="104" t="s">
        <v>823</v>
      </c>
      <c r="C1017" s="105">
        <v>33.323076923076918</v>
      </c>
      <c r="D1017" s="68">
        <v>20.504615384615388</v>
      </c>
      <c r="E1017" s="68">
        <v>9.9661538461538459</v>
      </c>
      <c r="F1017" s="106">
        <v>2.8523076923076922</v>
      </c>
      <c r="G1017" s="105">
        <v>51.967692307692303</v>
      </c>
      <c r="H1017" s="68">
        <v>12.30769230769231</v>
      </c>
      <c r="I1017" s="68">
        <v>4.9799999999999995</v>
      </c>
      <c r="J1017" s="106">
        <v>34.679999999999993</v>
      </c>
      <c r="K1017" s="105">
        <v>66.899999999999991</v>
      </c>
      <c r="L1017" s="68">
        <v>12.8</v>
      </c>
      <c r="M1017" s="68">
        <v>25.9</v>
      </c>
      <c r="N1017" s="68">
        <v>28.2</v>
      </c>
      <c r="O1017" s="104"/>
    </row>
    <row r="1018" spans="2:15" x14ac:dyDescent="0.25">
      <c r="B1018" s="104" t="s">
        <v>826</v>
      </c>
      <c r="C1018" s="105">
        <v>39.341818181818191</v>
      </c>
      <c r="D1018" s="68">
        <v>21.20363636363637</v>
      </c>
      <c r="E1018" s="68">
        <v>9.336363636363636</v>
      </c>
      <c r="F1018" s="106">
        <v>8.8018181818181827</v>
      </c>
      <c r="G1018" s="105">
        <v>71.569090909090903</v>
      </c>
      <c r="H1018" s="68">
        <v>5.4690909090909079</v>
      </c>
      <c r="I1018" s="68">
        <v>8.3000000000000007</v>
      </c>
      <c r="J1018" s="106">
        <v>57.8</v>
      </c>
      <c r="K1018" s="105">
        <v>65.463636363636382</v>
      </c>
      <c r="L1018" s="68">
        <v>9.5999999999999961</v>
      </c>
      <c r="M1018" s="68">
        <v>14.631818181818186</v>
      </c>
      <c r="N1018" s="68">
        <v>41.231818181818184</v>
      </c>
      <c r="O1018" s="104"/>
    </row>
    <row r="1019" spans="2:15" x14ac:dyDescent="0.25">
      <c r="B1019" s="104" t="s">
        <v>1136</v>
      </c>
      <c r="C1019" s="105">
        <v>32.909655172413792</v>
      </c>
      <c r="D1019" s="68">
        <v>23.307586206896556</v>
      </c>
      <c r="E1019" s="68">
        <v>6.9737931034482754</v>
      </c>
      <c r="F1019" s="106">
        <v>2.6282758620689664</v>
      </c>
      <c r="G1019" s="105">
        <v>59.577931034482766</v>
      </c>
      <c r="H1019" s="68">
        <v>8.2979310344827564</v>
      </c>
      <c r="I1019" s="68">
        <v>16.600000000000001</v>
      </c>
      <c r="J1019" s="106">
        <v>34.68</v>
      </c>
      <c r="K1019" s="105">
        <v>33.237931034482756</v>
      </c>
      <c r="L1019" s="68">
        <v>3.2000000000000015</v>
      </c>
      <c r="M1019" s="68">
        <v>10.58965517241379</v>
      </c>
      <c r="N1019" s="68">
        <v>19.448275862068964</v>
      </c>
      <c r="O1019" s="104"/>
    </row>
    <row r="1020" spans="2:15" x14ac:dyDescent="0.25">
      <c r="B1020" s="104" t="s">
        <v>377</v>
      </c>
      <c r="C1020" s="105">
        <v>37.243636363636362</v>
      </c>
      <c r="D1020" s="68">
        <v>20.987272727272725</v>
      </c>
      <c r="E1020" s="68">
        <v>9.9827272727272724</v>
      </c>
      <c r="F1020" s="106">
        <v>6.2736363636363608</v>
      </c>
      <c r="G1020" s="105">
        <v>51.699999999999996</v>
      </c>
      <c r="H1020" s="68">
        <v>16.960000000000004</v>
      </c>
      <c r="I1020" s="68">
        <v>11.619999999999992</v>
      </c>
      <c r="J1020" s="106">
        <v>23.12</v>
      </c>
      <c r="K1020" s="105">
        <v>62.281818181818174</v>
      </c>
      <c r="L1020" s="68">
        <v>8</v>
      </c>
      <c r="M1020" s="68">
        <v>29.179545454545458</v>
      </c>
      <c r="N1020" s="68">
        <v>25.102272727272727</v>
      </c>
      <c r="O1020" s="104"/>
    </row>
    <row r="1021" spans="2:15" x14ac:dyDescent="0.25">
      <c r="B1021" s="104" t="s">
        <v>221</v>
      </c>
      <c r="C1021" s="105">
        <v>43.98873239436621</v>
      </c>
      <c r="D1021" s="68">
        <v>25.006760563380279</v>
      </c>
      <c r="E1021" s="68">
        <v>11.438309859154932</v>
      </c>
      <c r="F1021" s="106">
        <v>7.5436619718309874</v>
      </c>
      <c r="G1021" s="105">
        <v>40.779718309859128</v>
      </c>
      <c r="H1021" s="68">
        <v>12.619718309859159</v>
      </c>
      <c r="I1021" s="68">
        <v>16.600000000000001</v>
      </c>
      <c r="J1021" s="106">
        <v>11.559999999999985</v>
      </c>
      <c r="K1021" s="105">
        <v>46.546478873239444</v>
      </c>
      <c r="L1021" s="68">
        <v>1.5999999999999979</v>
      </c>
      <c r="M1021" s="68">
        <v>11.516901408450719</v>
      </c>
      <c r="N1021" s="68">
        <v>33.429577464788736</v>
      </c>
      <c r="O1021" s="104"/>
    </row>
    <row r="1022" spans="2:15" x14ac:dyDescent="0.25">
      <c r="B1022" s="104" t="s">
        <v>907</v>
      </c>
      <c r="C1022" s="105">
        <v>43.797647058823536</v>
      </c>
      <c r="D1022" s="68">
        <v>29.680000000000007</v>
      </c>
      <c r="E1022" s="68">
        <v>10.967058823529412</v>
      </c>
      <c r="F1022" s="106">
        <v>3.1505882352941192</v>
      </c>
      <c r="G1022" s="105">
        <v>25.787058823529414</v>
      </c>
      <c r="H1022" s="68">
        <v>1.8070588235294123</v>
      </c>
      <c r="I1022" s="68">
        <v>6.6400000000000015</v>
      </c>
      <c r="J1022" s="106">
        <v>17.339999999999996</v>
      </c>
      <c r="K1022" s="105">
        <v>50.099999999999994</v>
      </c>
      <c r="L1022" s="68">
        <v>8</v>
      </c>
      <c r="M1022" s="68">
        <v>19.152941176470591</v>
      </c>
      <c r="N1022" s="68">
        <v>22.947058823529414</v>
      </c>
      <c r="O1022" s="104"/>
    </row>
    <row r="1023" spans="2:15" x14ac:dyDescent="0.25">
      <c r="B1023" s="104" t="s">
        <v>1120</v>
      </c>
      <c r="C1023" s="105">
        <v>38.32</v>
      </c>
      <c r="D1023" s="68">
        <v>11.9</v>
      </c>
      <c r="E1023" s="68">
        <v>14.74666666666667</v>
      </c>
      <c r="F1023" s="106">
        <v>11.673333333333332</v>
      </c>
      <c r="G1023" s="105">
        <v>81.646666666666661</v>
      </c>
      <c r="H1023" s="68">
        <v>22.186666666666667</v>
      </c>
      <c r="I1023" s="68">
        <v>1.66</v>
      </c>
      <c r="J1023" s="106">
        <v>57.8</v>
      </c>
      <c r="K1023" s="105">
        <v>59.699999999999996</v>
      </c>
      <c r="L1023" s="68">
        <v>1.5999999999999999</v>
      </c>
      <c r="M1023" s="68">
        <v>11.1</v>
      </c>
      <c r="N1023" s="68">
        <v>47</v>
      </c>
      <c r="O1023" s="104"/>
    </row>
    <row r="1024" spans="2:15" x14ac:dyDescent="0.25">
      <c r="B1024" s="104" t="s">
        <v>1173</v>
      </c>
      <c r="C1024" s="105">
        <v>18.682222222222222</v>
      </c>
      <c r="D1024" s="68">
        <v>4.7600000000000016</v>
      </c>
      <c r="E1024" s="68">
        <v>13.693333333333335</v>
      </c>
      <c r="F1024" s="106">
        <v>0.22888888888888892</v>
      </c>
      <c r="G1024" s="105">
        <v>86.54</v>
      </c>
      <c r="H1024" s="68">
        <v>17.919999999999998</v>
      </c>
      <c r="I1024" s="68">
        <v>16.600000000000001</v>
      </c>
      <c r="J1024" s="106">
        <v>52.02</v>
      </c>
      <c r="K1024" s="105">
        <v>68.616666666666674</v>
      </c>
      <c r="L1024" s="68">
        <v>16</v>
      </c>
      <c r="M1024" s="68">
        <v>11.099999999999998</v>
      </c>
      <c r="N1024" s="68">
        <v>41.516666666666666</v>
      </c>
      <c r="O1024" s="104"/>
    </row>
    <row r="1025" spans="2:15" x14ac:dyDescent="0.25">
      <c r="B1025" s="104" t="s">
        <v>1277</v>
      </c>
      <c r="C1025" s="105">
        <v>41.537623762376242</v>
      </c>
      <c r="D1025" s="68">
        <v>28.51287128712875</v>
      </c>
      <c r="E1025" s="68">
        <v>6.0697029702970315</v>
      </c>
      <c r="F1025" s="106">
        <v>6.9550495049505017</v>
      </c>
      <c r="G1025" s="105">
        <v>72.815643564356435</v>
      </c>
      <c r="H1025" s="68">
        <v>10.835643564356435</v>
      </c>
      <c r="I1025" s="68">
        <v>9.9600000000000168</v>
      </c>
      <c r="J1025" s="106">
        <v>52.020000000000053</v>
      </c>
      <c r="K1025" s="105">
        <v>34.003960396039588</v>
      </c>
      <c r="L1025" s="68">
        <v>3.1999999999999935</v>
      </c>
      <c r="M1025" s="68">
        <v>7.5831683168316681</v>
      </c>
      <c r="N1025" s="68">
        <v>23.220792079207921</v>
      </c>
      <c r="O1025" s="104"/>
    </row>
    <row r="1026" spans="2:15" x14ac:dyDescent="0.25">
      <c r="B1026" s="104" t="s">
        <v>1263</v>
      </c>
      <c r="C1026" s="105">
        <v>38.879200000000012</v>
      </c>
      <c r="D1026" s="68">
        <v>23.6096</v>
      </c>
      <c r="E1026" s="68">
        <v>8.5952000000000002</v>
      </c>
      <c r="F1026" s="106">
        <v>6.6743999999999986</v>
      </c>
      <c r="G1026" s="105">
        <v>49.70320000000001</v>
      </c>
      <c r="H1026" s="68">
        <v>13.363200000000001</v>
      </c>
      <c r="I1026" s="68">
        <v>1.6600000000000006</v>
      </c>
      <c r="J1026" s="106">
        <v>34.679999999999986</v>
      </c>
      <c r="K1026" s="105">
        <v>43.976000000000013</v>
      </c>
      <c r="L1026" s="68">
        <v>1.6000000000000005</v>
      </c>
      <c r="M1026" s="68">
        <v>18.5</v>
      </c>
      <c r="N1026" s="68">
        <v>23.876000000000001</v>
      </c>
      <c r="O1026" s="104"/>
    </row>
    <row r="1027" spans="2:15" x14ac:dyDescent="0.25">
      <c r="B1027" s="104" t="s">
        <v>1073</v>
      </c>
      <c r="C1027" s="105">
        <v>23.560625000000005</v>
      </c>
      <c r="D1027" s="68">
        <v>10.561250000000003</v>
      </c>
      <c r="E1027" s="68">
        <v>9.9737500000000008</v>
      </c>
      <c r="F1027" s="106">
        <v>3.0256249999999985</v>
      </c>
      <c r="G1027" s="105">
        <v>80.160000000000011</v>
      </c>
      <c r="H1027" s="68">
        <v>19.039999999999996</v>
      </c>
      <c r="I1027" s="68">
        <v>3.3200000000000021</v>
      </c>
      <c r="J1027" s="106">
        <v>57.8</v>
      </c>
      <c r="K1027" s="105">
        <v>55.362500000000018</v>
      </c>
      <c r="L1027" s="68">
        <v>9.6000000000000014</v>
      </c>
      <c r="M1027" s="68">
        <v>11.100000000000001</v>
      </c>
      <c r="N1027" s="68">
        <v>34.662500000000016</v>
      </c>
      <c r="O1027" s="104"/>
    </row>
    <row r="1028" spans="2:15" x14ac:dyDescent="0.25">
      <c r="B1028" s="104" t="s">
        <v>849</v>
      </c>
      <c r="C1028" s="105">
        <v>36.877500000000005</v>
      </c>
      <c r="D1028" s="68">
        <v>17.849999999999998</v>
      </c>
      <c r="E1028" s="68">
        <v>16.195000000000004</v>
      </c>
      <c r="F1028" s="106">
        <v>2.8325</v>
      </c>
      <c r="G1028" s="105">
        <v>78.100000000000009</v>
      </c>
      <c r="H1028" s="68">
        <v>12.000000000000002</v>
      </c>
      <c r="I1028" s="68">
        <v>8.3000000000000007</v>
      </c>
      <c r="J1028" s="106">
        <v>57.8</v>
      </c>
      <c r="K1028" s="105">
        <v>67.9375</v>
      </c>
      <c r="L1028" s="68">
        <v>16</v>
      </c>
      <c r="M1028" s="68">
        <v>14.337499999999999</v>
      </c>
      <c r="N1028" s="68">
        <v>37.6</v>
      </c>
      <c r="O1028" s="104"/>
    </row>
    <row r="1029" spans="2:15" x14ac:dyDescent="0.25">
      <c r="B1029" s="104" t="s">
        <v>232</v>
      </c>
      <c r="C1029" s="105">
        <v>60.345957446808498</v>
      </c>
      <c r="D1029" s="68">
        <v>34.282127659574456</v>
      </c>
      <c r="E1029" s="68">
        <v>9.7153191489361692</v>
      </c>
      <c r="F1029" s="106">
        <v>16.348510638297867</v>
      </c>
      <c r="G1029" s="105">
        <v>65.818297872340437</v>
      </c>
      <c r="H1029" s="68">
        <v>12.078297872340427</v>
      </c>
      <c r="I1029" s="68">
        <v>13.279999999999976</v>
      </c>
      <c r="J1029" s="106">
        <v>40.460000000000065</v>
      </c>
      <c r="K1029" s="105">
        <v>57.731914893617052</v>
      </c>
      <c r="L1029" s="68">
        <v>11.200000000000019</v>
      </c>
      <c r="M1029" s="68">
        <v>10.981914893617038</v>
      </c>
      <c r="N1029" s="68">
        <v>35.549999999999997</v>
      </c>
      <c r="O1029" s="104"/>
    </row>
    <row r="1030" spans="2:15" x14ac:dyDescent="0.25">
      <c r="B1030" s="104" t="s">
        <v>702</v>
      </c>
      <c r="C1030" s="105">
        <v>50.073333333333331</v>
      </c>
      <c r="D1030" s="68">
        <v>13.48666666666667</v>
      </c>
      <c r="E1030" s="68">
        <v>24.226666666666667</v>
      </c>
      <c r="F1030" s="106">
        <v>12.360000000000003</v>
      </c>
      <c r="G1030" s="105">
        <v>57.460000000000008</v>
      </c>
      <c r="H1030" s="68">
        <v>21.120000000000005</v>
      </c>
      <c r="I1030" s="68">
        <v>1.66</v>
      </c>
      <c r="J1030" s="106">
        <v>34.68</v>
      </c>
      <c r="K1030" s="105">
        <v>76.233333333333334</v>
      </c>
      <c r="L1030" s="68">
        <v>9.6</v>
      </c>
      <c r="M1030" s="68">
        <v>25.900000000000002</v>
      </c>
      <c r="N1030" s="68">
        <v>40.733333333333334</v>
      </c>
      <c r="O1030" s="104"/>
    </row>
    <row r="1031" spans="2:15" x14ac:dyDescent="0.25">
      <c r="B1031" s="104" t="s">
        <v>625</v>
      </c>
      <c r="C1031" s="105">
        <v>50.08</v>
      </c>
      <c r="D1031" s="68">
        <v>28.179199999999994</v>
      </c>
      <c r="E1031" s="68">
        <v>10.364799999999999</v>
      </c>
      <c r="F1031" s="106">
        <v>11.536000000000001</v>
      </c>
      <c r="G1031" s="105">
        <v>74.990400000000008</v>
      </c>
      <c r="H1031" s="68">
        <v>18.790399999999998</v>
      </c>
      <c r="I1031" s="68">
        <v>9.9599999999999973</v>
      </c>
      <c r="J1031" s="106">
        <v>46.240000000000016</v>
      </c>
      <c r="K1031" s="105">
        <v>57.46</v>
      </c>
      <c r="L1031" s="68">
        <v>14.399999999999995</v>
      </c>
      <c r="M1031" s="68">
        <v>11.099999999999996</v>
      </c>
      <c r="N1031" s="68">
        <v>31.96</v>
      </c>
      <c r="O1031" s="104"/>
    </row>
    <row r="1032" spans="2:15" x14ac:dyDescent="0.25">
      <c r="B1032" s="104" t="s">
        <v>854</v>
      </c>
      <c r="C1032" s="105">
        <v>32.963333333333338</v>
      </c>
      <c r="D1032" s="68">
        <v>22.213333333333338</v>
      </c>
      <c r="E1032" s="68">
        <v>8.6900000000000031</v>
      </c>
      <c r="F1032" s="106">
        <v>2.06</v>
      </c>
      <c r="G1032" s="105">
        <v>73.75333333333333</v>
      </c>
      <c r="H1032" s="68">
        <v>14.293333333333335</v>
      </c>
      <c r="I1032" s="68">
        <v>1.66</v>
      </c>
      <c r="J1032" s="106">
        <v>57.8</v>
      </c>
      <c r="K1032" s="105">
        <v>63.491666666666674</v>
      </c>
      <c r="L1032" s="68">
        <v>14.400000000000004</v>
      </c>
      <c r="M1032" s="68">
        <v>11.099999999999998</v>
      </c>
      <c r="N1032" s="68">
        <v>37.991666666666674</v>
      </c>
      <c r="O1032" s="104"/>
    </row>
    <row r="1033" spans="2:15" x14ac:dyDescent="0.25">
      <c r="B1033" s="104" t="s">
        <v>572</v>
      </c>
      <c r="C1033" s="105">
        <v>58.432307692307681</v>
      </c>
      <c r="D1033" s="68">
        <v>46.501538461538459</v>
      </c>
      <c r="E1033" s="68">
        <v>9.2369230769230768</v>
      </c>
      <c r="F1033" s="106">
        <v>2.6938461538461547</v>
      </c>
      <c r="G1033" s="105">
        <v>38.06</v>
      </c>
      <c r="H1033" s="68">
        <v>0</v>
      </c>
      <c r="I1033" s="68">
        <v>14.940000000000005</v>
      </c>
      <c r="J1033" s="106">
        <v>23.12</v>
      </c>
      <c r="K1033" s="105">
        <v>50.084615384615397</v>
      </c>
      <c r="L1033" s="68">
        <v>14.400000000000004</v>
      </c>
      <c r="M1033" s="68">
        <v>11.099999999999998</v>
      </c>
      <c r="N1033" s="68">
        <v>24.584615384615386</v>
      </c>
      <c r="O1033" s="104"/>
    </row>
    <row r="1034" spans="2:15" x14ac:dyDescent="0.25">
      <c r="B1034" s="104" t="s">
        <v>211</v>
      </c>
      <c r="C1034" s="105">
        <v>39.866060606060614</v>
      </c>
      <c r="D1034" s="68">
        <v>21.347878787878788</v>
      </c>
      <c r="E1034" s="68">
        <v>7.4690909090909097</v>
      </c>
      <c r="F1034" s="106">
        <v>11.049090909090912</v>
      </c>
      <c r="G1034" s="105">
        <v>30.806060606060608</v>
      </c>
      <c r="H1034" s="68">
        <v>12.606060606060609</v>
      </c>
      <c r="I1034" s="68">
        <v>6.6400000000000041</v>
      </c>
      <c r="J1034" s="106">
        <v>11.560000000000004</v>
      </c>
      <c r="K1034" s="105">
        <v>60.357575757575773</v>
      </c>
      <c r="L1034" s="68">
        <v>6.400000000000003</v>
      </c>
      <c r="M1034" s="68">
        <v>25.899999999999984</v>
      </c>
      <c r="N1034" s="68">
        <v>28.057575757575766</v>
      </c>
      <c r="O1034" s="104"/>
    </row>
    <row r="1035" spans="2:15" x14ac:dyDescent="0.25">
      <c r="B1035" s="104" t="s">
        <v>904</v>
      </c>
      <c r="C1035" s="105">
        <v>39.654117647058833</v>
      </c>
      <c r="D1035" s="68">
        <v>36.68</v>
      </c>
      <c r="E1035" s="68">
        <v>2.9741176470588235</v>
      </c>
      <c r="F1035" s="106">
        <v>0</v>
      </c>
      <c r="G1035" s="105">
        <v>49.556470588235285</v>
      </c>
      <c r="H1035" s="68">
        <v>1.6564705882352948</v>
      </c>
      <c r="I1035" s="68">
        <v>1.6600000000000004</v>
      </c>
      <c r="J1035" s="106">
        <v>46.240000000000009</v>
      </c>
      <c r="K1035" s="105">
        <v>51.088235294117652</v>
      </c>
      <c r="L1035" s="68">
        <v>14.400000000000004</v>
      </c>
      <c r="M1035" s="68">
        <v>18.71764705882353</v>
      </c>
      <c r="N1035" s="68">
        <v>17.970588235294112</v>
      </c>
      <c r="O1035" s="104"/>
    </row>
    <row r="1036" spans="2:15" x14ac:dyDescent="0.25">
      <c r="B1036" s="104" t="s">
        <v>1291</v>
      </c>
      <c r="C1036" s="105">
        <v>29.479473684210504</v>
      </c>
      <c r="D1036" s="68">
        <v>17.098421052631569</v>
      </c>
      <c r="E1036" s="68">
        <v>7.0684210526315789</v>
      </c>
      <c r="F1036" s="106">
        <v>5.3126315789473706</v>
      </c>
      <c r="G1036" s="105">
        <v>50.441052631578941</v>
      </c>
      <c r="H1036" s="68">
        <v>7.4610526315789505</v>
      </c>
      <c r="I1036" s="68">
        <v>8.3000000000000007</v>
      </c>
      <c r="J1036" s="106">
        <v>34.680000000000049</v>
      </c>
      <c r="K1036" s="105">
        <v>33.314473684210533</v>
      </c>
      <c r="L1036" s="68">
        <v>1.5999999999999976</v>
      </c>
      <c r="M1036" s="68">
        <v>10.564473684210538</v>
      </c>
      <c r="N1036" s="68">
        <v>21.150000000000006</v>
      </c>
      <c r="O1036" s="104"/>
    </row>
    <row r="1037" spans="2:15" x14ac:dyDescent="0.25">
      <c r="B1037" s="104" t="s">
        <v>203</v>
      </c>
      <c r="C1037" s="105">
        <v>41.815294117647063</v>
      </c>
      <c r="D1037" s="68">
        <v>5.6000000000000014</v>
      </c>
      <c r="E1037" s="68">
        <v>18.402352941176474</v>
      </c>
      <c r="F1037" s="106">
        <v>17.812941176470591</v>
      </c>
      <c r="G1037" s="105">
        <v>46.897647058823544</v>
      </c>
      <c r="H1037" s="68">
        <v>23.71764705882353</v>
      </c>
      <c r="I1037" s="68">
        <v>11.62</v>
      </c>
      <c r="J1037" s="106">
        <v>11.560000000000002</v>
      </c>
      <c r="K1037" s="105">
        <v>69.32352941176471</v>
      </c>
      <c r="L1037" s="68">
        <v>3.2000000000000006</v>
      </c>
      <c r="M1037" s="68">
        <v>24.376470588235289</v>
      </c>
      <c r="N1037" s="68">
        <v>41.747058823529414</v>
      </c>
      <c r="O1037" s="104"/>
    </row>
    <row r="1038" spans="2:15" x14ac:dyDescent="0.25">
      <c r="B1038" s="104" t="s">
        <v>798</v>
      </c>
      <c r="C1038" s="105">
        <v>43.694146341463401</v>
      </c>
      <c r="D1038" s="68">
        <v>23.219512195121958</v>
      </c>
      <c r="E1038" s="68">
        <v>12.485853658536584</v>
      </c>
      <c r="F1038" s="106">
        <v>7.9887804878048767</v>
      </c>
      <c r="G1038" s="105">
        <v>76.079512195121936</v>
      </c>
      <c r="H1038" s="68">
        <v>13.299512195121949</v>
      </c>
      <c r="I1038" s="68">
        <v>4.980000000000004</v>
      </c>
      <c r="J1038" s="106">
        <v>57.8</v>
      </c>
      <c r="K1038" s="105">
        <v>54.421951219512188</v>
      </c>
      <c r="L1038" s="68">
        <v>3.2000000000000011</v>
      </c>
      <c r="M1038" s="68">
        <v>11.100000000000009</v>
      </c>
      <c r="N1038" s="68">
        <v>40.121951219512177</v>
      </c>
      <c r="O1038" s="104"/>
    </row>
    <row r="1039" spans="2:15" x14ac:dyDescent="0.25">
      <c r="B1039" s="104" t="s">
        <v>818</v>
      </c>
      <c r="C1039" s="105">
        <v>39.360000000000007</v>
      </c>
      <c r="D1039" s="68">
        <v>24.349230769230772</v>
      </c>
      <c r="E1039" s="68">
        <v>10.573846153846155</v>
      </c>
      <c r="F1039" s="106">
        <v>4.4369230769230743</v>
      </c>
      <c r="G1039" s="105">
        <v>79.863076923076932</v>
      </c>
      <c r="H1039" s="68">
        <v>17.083076923076927</v>
      </c>
      <c r="I1039" s="68">
        <v>4.9799999999999986</v>
      </c>
      <c r="J1039" s="106">
        <v>57.8</v>
      </c>
      <c r="K1039" s="105">
        <v>61.811538461538447</v>
      </c>
      <c r="L1039" s="68">
        <v>11.199999999999996</v>
      </c>
      <c r="M1039" s="68">
        <v>11.38461538461538</v>
      </c>
      <c r="N1039" s="68">
        <v>39.226923076923072</v>
      </c>
      <c r="O1039" s="104"/>
    </row>
    <row r="1040" spans="2:15" x14ac:dyDescent="0.25">
      <c r="B1040" s="104" t="s">
        <v>579</v>
      </c>
      <c r="C1040" s="105">
        <v>67.02000000000001</v>
      </c>
      <c r="D1040" s="68">
        <v>42.84</v>
      </c>
      <c r="E1040" s="68">
        <v>22.12</v>
      </c>
      <c r="F1040" s="106">
        <v>2.06</v>
      </c>
      <c r="G1040" s="105">
        <v>51.7</v>
      </c>
      <c r="H1040" s="68">
        <v>15.36</v>
      </c>
      <c r="I1040" s="68">
        <v>1.6600000000000001</v>
      </c>
      <c r="J1040" s="106">
        <v>34.68</v>
      </c>
      <c r="K1040" s="105">
        <v>49.75</v>
      </c>
      <c r="L1040" s="68">
        <v>12.8</v>
      </c>
      <c r="M1040" s="68">
        <v>11.1</v>
      </c>
      <c r="N1040" s="68">
        <v>25.85</v>
      </c>
      <c r="O1040" s="104"/>
    </row>
    <row r="1041" spans="2:15" x14ac:dyDescent="0.25">
      <c r="B1041" s="104" t="s">
        <v>278</v>
      </c>
      <c r="C1041" s="105">
        <v>52.741818181818189</v>
      </c>
      <c r="D1041" s="68">
        <v>36.781818181818174</v>
      </c>
      <c r="E1041" s="68">
        <v>10.34181818181818</v>
      </c>
      <c r="F1041" s="106">
        <v>5.6181818181818155</v>
      </c>
      <c r="G1041" s="105">
        <v>20.969696969696969</v>
      </c>
      <c r="H1041" s="68">
        <v>6.0896969696969698</v>
      </c>
      <c r="I1041" s="68">
        <v>3.3200000000000021</v>
      </c>
      <c r="J1041" s="106">
        <v>11.560000000000004</v>
      </c>
      <c r="K1041" s="105">
        <v>58.354545454545466</v>
      </c>
      <c r="L1041" s="68">
        <v>12.800000000000006</v>
      </c>
      <c r="M1041" s="68">
        <v>25.899999999999984</v>
      </c>
      <c r="N1041" s="68">
        <v>19.654545454545445</v>
      </c>
      <c r="O1041" s="104"/>
    </row>
    <row r="1042" spans="2:15" x14ac:dyDescent="0.25">
      <c r="B1042" s="104" t="s">
        <v>867</v>
      </c>
      <c r="C1042" s="105">
        <v>43.027826086956523</v>
      </c>
      <c r="D1042" s="68">
        <v>23.593043478260874</v>
      </c>
      <c r="E1042" s="68">
        <v>12.090434782608696</v>
      </c>
      <c r="F1042" s="106">
        <v>7.344347826086957</v>
      </c>
      <c r="G1042" s="105">
        <v>75.829565217391291</v>
      </c>
      <c r="H1042" s="68">
        <v>8.0695652173913057</v>
      </c>
      <c r="I1042" s="68">
        <v>9.9599999999999973</v>
      </c>
      <c r="J1042" s="106">
        <v>57.8</v>
      </c>
      <c r="K1042" s="105">
        <v>54.760869565217384</v>
      </c>
      <c r="L1042" s="68">
        <v>3.2000000000000011</v>
      </c>
      <c r="M1042" s="68">
        <v>11.099999999999996</v>
      </c>
      <c r="N1042" s="68">
        <v>40.460869565217394</v>
      </c>
      <c r="O1042" s="104"/>
    </row>
    <row r="1043" spans="2:15" x14ac:dyDescent="0.25">
      <c r="B1043" s="104" t="s">
        <v>339</v>
      </c>
      <c r="C1043" s="105">
        <v>60.745454545454542</v>
      </c>
      <c r="D1043" s="68">
        <v>18.174545454545456</v>
      </c>
      <c r="E1043" s="68">
        <v>23.84363636363636</v>
      </c>
      <c r="F1043" s="106">
        <v>18.727272727272727</v>
      </c>
      <c r="G1043" s="105">
        <v>69.681818181818187</v>
      </c>
      <c r="H1043" s="68">
        <v>15.941818181818185</v>
      </c>
      <c r="I1043" s="68">
        <v>13.28</v>
      </c>
      <c r="J1043" s="106">
        <v>40.46</v>
      </c>
      <c r="K1043" s="105">
        <v>65.463636363636382</v>
      </c>
      <c r="L1043" s="68">
        <v>3.1999999999999997</v>
      </c>
      <c r="M1043" s="68">
        <v>17.827272727272728</v>
      </c>
      <c r="N1043" s="68">
        <v>44.43636363636363</v>
      </c>
      <c r="O1043" s="104"/>
    </row>
    <row r="1044" spans="2:15" x14ac:dyDescent="0.25">
      <c r="B1044" s="104" t="s">
        <v>1068</v>
      </c>
      <c r="C1044" s="105">
        <v>26.552413793103451</v>
      </c>
      <c r="D1044" s="68">
        <v>6.7296551724137963</v>
      </c>
      <c r="E1044" s="68">
        <v>9.8068965517241367</v>
      </c>
      <c r="F1044" s="106">
        <v>10.015862068965518</v>
      </c>
      <c r="G1044" s="105">
        <v>83.551724137931018</v>
      </c>
      <c r="H1044" s="68">
        <v>19.111724137931041</v>
      </c>
      <c r="I1044" s="68">
        <v>6.6400000000000041</v>
      </c>
      <c r="J1044" s="106">
        <v>57.8</v>
      </c>
      <c r="K1044" s="105">
        <v>63.27241379310346</v>
      </c>
      <c r="L1044" s="68">
        <v>12.800000000000006</v>
      </c>
      <c r="M1044" s="68">
        <v>11.737931034482758</v>
      </c>
      <c r="N1044" s="68">
        <v>38.734482758620686</v>
      </c>
      <c r="O1044" s="104"/>
    </row>
    <row r="1045" spans="2:15" x14ac:dyDescent="0.25">
      <c r="B1045" s="104" t="s">
        <v>1272</v>
      </c>
      <c r="C1045" s="105">
        <v>34.077037037037037</v>
      </c>
      <c r="D1045" s="68">
        <v>9.9607407407407322</v>
      </c>
      <c r="E1045" s="68">
        <v>15.800000000000004</v>
      </c>
      <c r="F1045" s="106">
        <v>8.3162962962962954</v>
      </c>
      <c r="G1045" s="105">
        <v>82.438518518518507</v>
      </c>
      <c r="H1045" s="68">
        <v>15.478518518518522</v>
      </c>
      <c r="I1045" s="68">
        <v>14.939999999999987</v>
      </c>
      <c r="J1045" s="106">
        <v>52.019999999999946</v>
      </c>
      <c r="K1045" s="105">
        <v>68.940740740740708</v>
      </c>
      <c r="L1045" s="68">
        <v>1.599999999999999</v>
      </c>
      <c r="M1045" s="68">
        <v>28.435185185185176</v>
      </c>
      <c r="N1045" s="68">
        <v>38.905555555555551</v>
      </c>
      <c r="O1045" s="104"/>
    </row>
    <row r="1046" spans="2:15" x14ac:dyDescent="0.25">
      <c r="B1046" s="104" t="s">
        <v>1130</v>
      </c>
      <c r="C1046" s="105">
        <v>31.378000000000004</v>
      </c>
      <c r="D1046" s="68">
        <v>9.2820000000000036</v>
      </c>
      <c r="E1046" s="68">
        <v>14.062000000000001</v>
      </c>
      <c r="F1046" s="106">
        <v>8.0340000000000007</v>
      </c>
      <c r="G1046" s="105">
        <v>69.272000000000006</v>
      </c>
      <c r="H1046" s="68">
        <v>21.311999999999998</v>
      </c>
      <c r="I1046" s="68">
        <v>13.280000000000003</v>
      </c>
      <c r="J1046" s="106">
        <v>34.679999999999993</v>
      </c>
      <c r="K1046" s="105">
        <v>48.235000000000007</v>
      </c>
      <c r="L1046" s="68">
        <v>1.6000000000000003</v>
      </c>
      <c r="M1046" s="68">
        <v>10.914999999999996</v>
      </c>
      <c r="N1046" s="68">
        <v>35.72</v>
      </c>
      <c r="O1046" s="104"/>
    </row>
    <row r="1047" spans="2:15" x14ac:dyDescent="0.25">
      <c r="B1047" s="104" t="s">
        <v>978</v>
      </c>
      <c r="C1047" s="105">
        <v>35.846896551724136</v>
      </c>
      <c r="D1047" s="68">
        <v>12.474482758620697</v>
      </c>
      <c r="E1047" s="68">
        <v>16.126896551724137</v>
      </c>
      <c r="F1047" s="106">
        <v>7.2455172413793107</v>
      </c>
      <c r="G1047" s="105">
        <v>82.033793103448275</v>
      </c>
      <c r="H1047" s="68">
        <v>15.933793103448274</v>
      </c>
      <c r="I1047" s="68">
        <v>8.3000000000000007</v>
      </c>
      <c r="J1047" s="106">
        <v>57.8</v>
      </c>
      <c r="K1047" s="105">
        <v>53.368965517241399</v>
      </c>
      <c r="L1047" s="68">
        <v>1.6000000000000008</v>
      </c>
      <c r="M1047" s="68">
        <v>11.737931034482758</v>
      </c>
      <c r="N1047" s="68">
        <v>40.031034482758621</v>
      </c>
      <c r="O1047" s="104"/>
    </row>
    <row r="1048" spans="2:15" x14ac:dyDescent="0.25">
      <c r="B1048" s="104" t="s">
        <v>759</v>
      </c>
      <c r="C1048" s="105">
        <v>45.362222222222229</v>
      </c>
      <c r="D1048" s="68">
        <v>22.742222222222221</v>
      </c>
      <c r="E1048" s="68">
        <v>13.693333333333333</v>
      </c>
      <c r="F1048" s="106">
        <v>8.9266666666666659</v>
      </c>
      <c r="G1048" s="105">
        <v>85.393333333333317</v>
      </c>
      <c r="H1048" s="68">
        <v>22.613333333333333</v>
      </c>
      <c r="I1048" s="68">
        <v>4.9800000000000004</v>
      </c>
      <c r="J1048" s="106">
        <v>57.8</v>
      </c>
      <c r="K1048" s="105">
        <v>52</v>
      </c>
      <c r="L1048" s="68">
        <v>8</v>
      </c>
      <c r="M1048" s="68">
        <v>11.1</v>
      </c>
      <c r="N1048" s="68">
        <v>32.900000000000006</v>
      </c>
      <c r="O1048" s="104"/>
    </row>
    <row r="1049" spans="2:15" x14ac:dyDescent="0.25">
      <c r="B1049" s="104" t="s">
        <v>966</v>
      </c>
      <c r="C1049" s="105">
        <v>33.526666666666664</v>
      </c>
      <c r="D1049" s="68">
        <v>23.346666666666675</v>
      </c>
      <c r="E1049" s="68">
        <v>10.081904761904761</v>
      </c>
      <c r="F1049" s="106">
        <v>9.809523809523811E-2</v>
      </c>
      <c r="G1049" s="105">
        <v>87.504761904761907</v>
      </c>
      <c r="H1049" s="68">
        <v>13.104761904761904</v>
      </c>
      <c r="I1049" s="68">
        <v>16.600000000000001</v>
      </c>
      <c r="J1049" s="106">
        <v>57.8</v>
      </c>
      <c r="K1049" s="105">
        <v>66.938095238095229</v>
      </c>
      <c r="L1049" s="68">
        <v>16</v>
      </c>
      <c r="M1049" s="68">
        <v>11.099999999999998</v>
      </c>
      <c r="N1049" s="68">
        <v>39.838095238095235</v>
      </c>
      <c r="O1049" s="104"/>
    </row>
    <row r="1050" spans="2:15" x14ac:dyDescent="0.25">
      <c r="B1050" s="104" t="s">
        <v>1024</v>
      </c>
      <c r="C1050" s="105">
        <v>34.270000000000003</v>
      </c>
      <c r="D1050" s="68">
        <v>11.602500000000004</v>
      </c>
      <c r="E1050" s="68">
        <v>17.775000000000002</v>
      </c>
      <c r="F1050" s="106">
        <v>4.892500000000001</v>
      </c>
      <c r="G1050" s="105">
        <v>65.199999999999989</v>
      </c>
      <c r="H1050" s="68">
        <v>4.08</v>
      </c>
      <c r="I1050" s="68">
        <v>3.3200000000000007</v>
      </c>
      <c r="J1050" s="106">
        <v>57.8</v>
      </c>
      <c r="K1050" s="105">
        <v>76.05</v>
      </c>
      <c r="L1050" s="68">
        <v>11.199999999999998</v>
      </c>
      <c r="M1050" s="68">
        <v>29.600000000000005</v>
      </c>
      <c r="N1050" s="68">
        <v>35.25</v>
      </c>
      <c r="O1050" s="104"/>
    </row>
    <row r="1051" spans="2:15" x14ac:dyDescent="0.25">
      <c r="B1051" s="104" t="s">
        <v>1246</v>
      </c>
      <c r="C1051" s="105">
        <v>29.24166666666666</v>
      </c>
      <c r="D1051" s="68">
        <v>14.279999999999998</v>
      </c>
      <c r="E1051" s="68">
        <v>8.9533333333333331</v>
      </c>
      <c r="F1051" s="106">
        <v>6.0083333333333337</v>
      </c>
      <c r="G1051" s="105">
        <v>51.6</v>
      </c>
      <c r="H1051" s="68">
        <v>0.32000000000000006</v>
      </c>
      <c r="I1051" s="68">
        <v>16.600000000000001</v>
      </c>
      <c r="J1051" s="106">
        <v>34.679999999999993</v>
      </c>
      <c r="K1051" s="105">
        <v>34.274999999999999</v>
      </c>
      <c r="L1051" s="68">
        <v>3.1999999999999997</v>
      </c>
      <c r="M1051" s="68">
        <v>11.099999999999998</v>
      </c>
      <c r="N1051" s="68">
        <v>19.974999999999994</v>
      </c>
      <c r="O1051" s="104"/>
    </row>
    <row r="1052" spans="2:15" x14ac:dyDescent="0.25">
      <c r="B1052" s="104" t="s">
        <v>489</v>
      </c>
      <c r="C1052" s="105">
        <v>29.789411764705886</v>
      </c>
      <c r="D1052" s="68">
        <v>4.7600000000000007</v>
      </c>
      <c r="E1052" s="68">
        <v>5.7623529411764709</v>
      </c>
      <c r="F1052" s="106">
        <v>19.267058823529414</v>
      </c>
      <c r="G1052" s="105">
        <v>28.397647058823537</v>
      </c>
      <c r="H1052" s="68">
        <v>1.9576470588235304</v>
      </c>
      <c r="I1052" s="68">
        <v>3.3200000000000007</v>
      </c>
      <c r="J1052" s="106">
        <v>23.120000000000005</v>
      </c>
      <c r="K1052" s="105">
        <v>34.08235294117646</v>
      </c>
      <c r="L1052" s="68">
        <v>11.199999999999998</v>
      </c>
      <c r="M1052" s="68">
        <v>7.4000000000000012</v>
      </c>
      <c r="N1052" s="68">
        <v>15.482352941176467</v>
      </c>
      <c r="O1052" s="104"/>
    </row>
    <row r="1053" spans="2:15" x14ac:dyDescent="0.25">
      <c r="B1053" s="104" t="s">
        <v>557</v>
      </c>
      <c r="C1053" s="105">
        <v>52.987500000000004</v>
      </c>
      <c r="D1053" s="68">
        <v>40.460000000000008</v>
      </c>
      <c r="E1053" s="68">
        <v>10.467499999999999</v>
      </c>
      <c r="F1053" s="106">
        <v>2.0600000000000005</v>
      </c>
      <c r="G1053" s="105">
        <v>40.660000000000004</v>
      </c>
      <c r="H1053" s="68">
        <v>5.9200000000000008</v>
      </c>
      <c r="I1053" s="68">
        <v>11.62</v>
      </c>
      <c r="J1053" s="106">
        <v>23.120000000000005</v>
      </c>
      <c r="K1053" s="105">
        <v>63.6875</v>
      </c>
      <c r="L1053" s="68">
        <v>14.400000000000004</v>
      </c>
      <c r="M1053" s="68">
        <v>11.099999999999998</v>
      </c>
      <c r="N1053" s="68">
        <v>38.187500000000007</v>
      </c>
      <c r="O1053" s="104"/>
    </row>
    <row r="1054" spans="2:15" x14ac:dyDescent="0.25">
      <c r="B1054" s="104" t="s">
        <v>1027</v>
      </c>
      <c r="C1054" s="105">
        <v>43.389375000000015</v>
      </c>
      <c r="D1054" s="68">
        <v>30.493749999999995</v>
      </c>
      <c r="E1054" s="68">
        <v>8.1962500000000009</v>
      </c>
      <c r="F1054" s="106">
        <v>4.6993749999999999</v>
      </c>
      <c r="G1054" s="105">
        <v>72.600000000000009</v>
      </c>
      <c r="H1054" s="68">
        <v>8.1600000000000019</v>
      </c>
      <c r="I1054" s="68">
        <v>6.6400000000000041</v>
      </c>
      <c r="J1054" s="106">
        <v>57.8</v>
      </c>
      <c r="K1054" s="105">
        <v>63.025000000000006</v>
      </c>
      <c r="L1054" s="68">
        <v>12.800000000000006</v>
      </c>
      <c r="M1054" s="68">
        <v>18.5</v>
      </c>
      <c r="N1054" s="68">
        <v>31.725000000000009</v>
      </c>
      <c r="O1054" s="104"/>
    </row>
    <row r="1055" spans="2:15" x14ac:dyDescent="0.25">
      <c r="B1055" s="104" t="s">
        <v>265</v>
      </c>
      <c r="C1055" s="105">
        <v>55.206666666666671</v>
      </c>
      <c r="D1055" s="68">
        <v>33.319999999999993</v>
      </c>
      <c r="E1055" s="68">
        <v>11.586666666666668</v>
      </c>
      <c r="F1055" s="106">
        <v>10.3</v>
      </c>
      <c r="G1055" s="105">
        <v>24.74</v>
      </c>
      <c r="H1055" s="68">
        <v>11.520000000000001</v>
      </c>
      <c r="I1055" s="68">
        <v>1.6600000000000004</v>
      </c>
      <c r="J1055" s="106">
        <v>11.560000000000002</v>
      </c>
      <c r="K1055" s="105">
        <v>45.900000000000006</v>
      </c>
      <c r="L1055" s="68">
        <v>16</v>
      </c>
      <c r="M1055" s="68">
        <v>11.1</v>
      </c>
      <c r="N1055" s="68">
        <v>18.800000000000004</v>
      </c>
      <c r="O1055" s="104"/>
    </row>
    <row r="1056" spans="2:15" x14ac:dyDescent="0.25">
      <c r="B1056" s="104" t="s">
        <v>874</v>
      </c>
      <c r="C1056" s="105">
        <v>42.069230769230778</v>
      </c>
      <c r="D1056" s="68">
        <v>9.1538461538461551</v>
      </c>
      <c r="E1056" s="68">
        <v>19.446153846153852</v>
      </c>
      <c r="F1056" s="106">
        <v>13.469230769230771</v>
      </c>
      <c r="G1056" s="105">
        <v>92.84</v>
      </c>
      <c r="H1056" s="68">
        <v>21.760000000000005</v>
      </c>
      <c r="I1056" s="68">
        <v>13.280000000000001</v>
      </c>
      <c r="J1056" s="106">
        <v>57.8</v>
      </c>
      <c r="K1056" s="105">
        <v>70.538461538461519</v>
      </c>
      <c r="L1056" s="68">
        <v>12.8</v>
      </c>
      <c r="M1056" s="68">
        <v>11.099999999999998</v>
      </c>
      <c r="N1056" s="68">
        <v>46.638461538461542</v>
      </c>
      <c r="O1056" s="104"/>
    </row>
    <row r="1057" spans="2:15" x14ac:dyDescent="0.25">
      <c r="B1057" s="104" t="s">
        <v>1294</v>
      </c>
      <c r="C1057" s="105">
        <v>27.318461538461534</v>
      </c>
      <c r="D1057" s="68">
        <v>16.476923076923086</v>
      </c>
      <c r="E1057" s="68">
        <v>6.5630769230769248</v>
      </c>
      <c r="F1057" s="106">
        <v>4.2784615384615385</v>
      </c>
      <c r="G1057" s="105">
        <v>43.284102564102554</v>
      </c>
      <c r="H1057" s="68">
        <v>5.2841025641025645</v>
      </c>
      <c r="I1057" s="68">
        <v>3.3200000000000025</v>
      </c>
      <c r="J1057" s="106">
        <v>34.680000000000014</v>
      </c>
      <c r="K1057" s="105">
        <v>40.025641025641015</v>
      </c>
      <c r="L1057" s="68">
        <v>8</v>
      </c>
      <c r="M1057" s="68">
        <v>10.81538461538462</v>
      </c>
      <c r="N1057" s="68">
        <v>21.21025641025641</v>
      </c>
      <c r="O1057" s="104"/>
    </row>
    <row r="1058" spans="2:15" x14ac:dyDescent="0.25">
      <c r="B1058" s="104" t="s">
        <v>858</v>
      </c>
      <c r="C1058" s="105">
        <v>42.580000000000005</v>
      </c>
      <c r="D1058" s="68">
        <v>9.9960000000000004</v>
      </c>
      <c r="E1058" s="68">
        <v>20.223999999999997</v>
      </c>
      <c r="F1058" s="106">
        <v>12.360000000000001</v>
      </c>
      <c r="G1058" s="105">
        <v>87.091999999999999</v>
      </c>
      <c r="H1058" s="68">
        <v>20.992000000000004</v>
      </c>
      <c r="I1058" s="68">
        <v>8.3000000000000007</v>
      </c>
      <c r="J1058" s="106">
        <v>57.8</v>
      </c>
      <c r="K1058" s="105">
        <v>57.819999999999993</v>
      </c>
      <c r="L1058" s="68">
        <v>1.5999999999999999</v>
      </c>
      <c r="M1058" s="68">
        <v>11.099999999999998</v>
      </c>
      <c r="N1058" s="68">
        <v>45.120000000000012</v>
      </c>
      <c r="O1058" s="104"/>
    </row>
    <row r="1059" spans="2:15" x14ac:dyDescent="0.25">
      <c r="B1059" s="104" t="s">
        <v>1293</v>
      </c>
      <c r="C1059" s="105">
        <v>35.004999999999995</v>
      </c>
      <c r="D1059" s="68">
        <v>20.019999999999992</v>
      </c>
      <c r="E1059" s="68">
        <v>8.4111764705882397</v>
      </c>
      <c r="F1059" s="106">
        <v>6.573823529411766</v>
      </c>
      <c r="G1059" s="105">
        <v>58.828235294117675</v>
      </c>
      <c r="H1059" s="68">
        <v>7.5482352941176494</v>
      </c>
      <c r="I1059" s="68">
        <v>16.600000000000001</v>
      </c>
      <c r="J1059" s="106">
        <v>34.679999999999971</v>
      </c>
      <c r="K1059" s="105">
        <v>56.063235294117675</v>
      </c>
      <c r="L1059" s="68">
        <v>4.7999999999999963</v>
      </c>
      <c r="M1059" s="68">
        <v>14.147058823529377</v>
      </c>
      <c r="N1059" s="68">
        <v>37.116176470588236</v>
      </c>
      <c r="O1059" s="104"/>
    </row>
    <row r="1060" spans="2:15" x14ac:dyDescent="0.25">
      <c r="B1060" s="104" t="s">
        <v>723</v>
      </c>
      <c r="C1060" s="105">
        <v>53.982000000000006</v>
      </c>
      <c r="D1060" s="68">
        <v>46.886000000000003</v>
      </c>
      <c r="E1060" s="68">
        <v>6.4779999999999998</v>
      </c>
      <c r="F1060" s="106">
        <v>0.61799999999999999</v>
      </c>
      <c r="G1060" s="105">
        <v>62.472000000000001</v>
      </c>
      <c r="H1060" s="68">
        <v>6.2719999999999994</v>
      </c>
      <c r="I1060" s="68">
        <v>9.9599999999999991</v>
      </c>
      <c r="J1060" s="106">
        <v>46.240000000000009</v>
      </c>
      <c r="K1060" s="105">
        <v>56.275000000000013</v>
      </c>
      <c r="L1060" s="68">
        <v>6.4000000000000012</v>
      </c>
      <c r="M1060" s="68">
        <v>11.099999999999998</v>
      </c>
      <c r="N1060" s="68">
        <v>38.774999999999999</v>
      </c>
      <c r="O1060" s="104"/>
    </row>
    <row r="1061" spans="2:15" x14ac:dyDescent="0.25">
      <c r="B1061" s="104" t="s">
        <v>732</v>
      </c>
      <c r="C1061" s="105">
        <v>42.800000000000018</v>
      </c>
      <c r="D1061" s="68">
        <v>33.32</v>
      </c>
      <c r="E1061" s="68">
        <v>9.4799999999999986</v>
      </c>
      <c r="F1061" s="106">
        <v>0</v>
      </c>
      <c r="G1061" s="105">
        <v>64.835384615384626</v>
      </c>
      <c r="H1061" s="68">
        <v>16.935384615384617</v>
      </c>
      <c r="I1061" s="68">
        <v>1.6600000000000001</v>
      </c>
      <c r="J1061" s="106">
        <v>46.24</v>
      </c>
      <c r="K1061" s="105">
        <v>60.930769230769229</v>
      </c>
      <c r="L1061" s="68">
        <v>14.400000000000004</v>
      </c>
      <c r="M1061" s="68">
        <v>11.099999999999998</v>
      </c>
      <c r="N1061" s="68">
        <v>35.430769230769236</v>
      </c>
      <c r="O1061" s="104"/>
    </row>
    <row r="1062" spans="2:15" x14ac:dyDescent="0.25">
      <c r="B1062" s="104" t="s">
        <v>1058</v>
      </c>
      <c r="C1062" s="105">
        <v>46.176216216216218</v>
      </c>
      <c r="D1062" s="68">
        <v>32.67675675675676</v>
      </c>
      <c r="E1062" s="68">
        <v>8.7113513513513503</v>
      </c>
      <c r="F1062" s="106">
        <v>4.7881081081081085</v>
      </c>
      <c r="G1062" s="105">
        <v>43.697837837837838</v>
      </c>
      <c r="H1062" s="68">
        <v>16.397837837837837</v>
      </c>
      <c r="I1062" s="68">
        <v>9.9600000000000062</v>
      </c>
      <c r="J1062" s="106">
        <v>17.340000000000007</v>
      </c>
      <c r="K1062" s="105">
        <v>63.3108108108108</v>
      </c>
      <c r="L1062" s="68">
        <v>8</v>
      </c>
      <c r="M1062" s="68">
        <v>18.600000000000001</v>
      </c>
      <c r="N1062" s="68">
        <v>36.71081081081082</v>
      </c>
      <c r="O1062" s="104"/>
    </row>
    <row r="1063" spans="2:15" x14ac:dyDescent="0.25">
      <c r="B1063" s="104" t="s">
        <v>1241</v>
      </c>
      <c r="C1063" s="105">
        <v>25.511666666666667</v>
      </c>
      <c r="D1063" s="68">
        <v>12.296666666666663</v>
      </c>
      <c r="E1063" s="68">
        <v>5.661666666666668</v>
      </c>
      <c r="F1063" s="106">
        <v>7.553333333333331</v>
      </c>
      <c r="G1063" s="105">
        <v>47.006666666666661</v>
      </c>
      <c r="H1063" s="68">
        <v>10.666666666666668</v>
      </c>
      <c r="I1063" s="68">
        <v>1.6600000000000006</v>
      </c>
      <c r="J1063" s="106">
        <v>34.679999999999986</v>
      </c>
      <c r="K1063" s="105">
        <v>28.400000000000006</v>
      </c>
      <c r="L1063" s="68">
        <v>3.2000000000000011</v>
      </c>
      <c r="M1063" s="68">
        <v>11.099999999999996</v>
      </c>
      <c r="N1063" s="68">
        <v>14.099999999999994</v>
      </c>
      <c r="O1063" s="104"/>
    </row>
    <row r="1064" spans="2:15" x14ac:dyDescent="0.25">
      <c r="B1064" s="104" t="s">
        <v>255</v>
      </c>
      <c r="C1064" s="105">
        <v>54.356363636363632</v>
      </c>
      <c r="D1064" s="68">
        <v>47.6</v>
      </c>
      <c r="E1064" s="68">
        <v>4.8836363636363647</v>
      </c>
      <c r="F1064" s="106">
        <v>1.8727272727272726</v>
      </c>
      <c r="G1064" s="105">
        <v>14.965454545454547</v>
      </c>
      <c r="H1064" s="68">
        <v>1.7454545454545454</v>
      </c>
      <c r="I1064" s="68">
        <v>1.66</v>
      </c>
      <c r="J1064" s="106">
        <v>11.559999999999999</v>
      </c>
      <c r="K1064" s="105">
        <v>28.181818181818183</v>
      </c>
      <c r="L1064" s="68">
        <v>6.3999999999999995</v>
      </c>
      <c r="M1064" s="68">
        <v>11.099999999999998</v>
      </c>
      <c r="N1064" s="68">
        <v>10.681818181818182</v>
      </c>
      <c r="O1064" s="104"/>
    </row>
    <row r="1065" spans="2:15" x14ac:dyDescent="0.25">
      <c r="B1065" s="104" t="s">
        <v>956</v>
      </c>
      <c r="C1065" s="105">
        <v>34.498095238095239</v>
      </c>
      <c r="D1065" s="68">
        <v>20.400000000000006</v>
      </c>
      <c r="E1065" s="68">
        <v>12.038095238095238</v>
      </c>
      <c r="F1065" s="106">
        <v>2.06</v>
      </c>
      <c r="G1065" s="105">
        <v>10.562857142857141</v>
      </c>
      <c r="H1065" s="68">
        <v>1.4628571428571435</v>
      </c>
      <c r="I1065" s="68">
        <v>3.3200000000000007</v>
      </c>
      <c r="J1065" s="106">
        <v>5.7800000000000011</v>
      </c>
      <c r="K1065" s="105">
        <v>65.785714285714292</v>
      </c>
      <c r="L1065" s="68">
        <v>14.399999999999999</v>
      </c>
      <c r="M1065" s="68">
        <v>11.099999999999998</v>
      </c>
      <c r="N1065" s="68">
        <v>40.285714285714285</v>
      </c>
      <c r="O1065" s="104"/>
    </row>
    <row r="1066" spans="2:15" x14ac:dyDescent="0.25">
      <c r="B1066" s="104" t="s">
        <v>1191</v>
      </c>
      <c r="C1066" s="105">
        <v>20.208000000000006</v>
      </c>
      <c r="D1066" s="68">
        <v>9.52</v>
      </c>
      <c r="E1066" s="68">
        <v>8.2160000000000011</v>
      </c>
      <c r="F1066" s="106">
        <v>2.472</v>
      </c>
      <c r="G1066" s="105">
        <v>66.859999999999985</v>
      </c>
      <c r="H1066" s="68">
        <v>11.520000000000001</v>
      </c>
      <c r="I1066" s="68">
        <v>3.32</v>
      </c>
      <c r="J1066" s="106">
        <v>52.02</v>
      </c>
      <c r="K1066" s="105">
        <v>71.250000000000014</v>
      </c>
      <c r="L1066" s="68">
        <v>6.3999999999999995</v>
      </c>
      <c r="M1066" s="68">
        <v>29.599999999999998</v>
      </c>
      <c r="N1066" s="68">
        <v>35.25</v>
      </c>
      <c r="O1066" s="104"/>
    </row>
    <row r="1067" spans="2:15" x14ac:dyDescent="0.25">
      <c r="B1067" s="104" t="s">
        <v>879</v>
      </c>
      <c r="C1067" s="105">
        <v>50.854545454545452</v>
      </c>
      <c r="D1067" s="68">
        <v>45.003636363636367</v>
      </c>
      <c r="E1067" s="68">
        <v>4.1654545454545451</v>
      </c>
      <c r="F1067" s="106">
        <v>1.6854545454545455</v>
      </c>
      <c r="G1067" s="105">
        <v>72.061818181818182</v>
      </c>
      <c r="H1067" s="68">
        <v>7.6218181818181812</v>
      </c>
      <c r="I1067" s="68">
        <v>6.6400000000000023</v>
      </c>
      <c r="J1067" s="106">
        <v>57.8</v>
      </c>
      <c r="K1067" s="105">
        <v>52.427272727272722</v>
      </c>
      <c r="L1067" s="68">
        <v>1.6000000000000005</v>
      </c>
      <c r="M1067" s="68">
        <v>22.199999999999992</v>
      </c>
      <c r="N1067" s="68">
        <v>28.627272727272729</v>
      </c>
      <c r="O1067" s="104"/>
    </row>
    <row r="1068" spans="2:15" x14ac:dyDescent="0.25">
      <c r="B1068" s="104" t="s">
        <v>1175</v>
      </c>
      <c r="C1068" s="105">
        <v>30.728666666666662</v>
      </c>
      <c r="D1068" s="68">
        <v>6.5053333333333372</v>
      </c>
      <c r="E1068" s="68">
        <v>16.326666666666668</v>
      </c>
      <c r="F1068" s="106">
        <v>7.8966666666666647</v>
      </c>
      <c r="G1068" s="105">
        <v>82.998666666666637</v>
      </c>
      <c r="H1068" s="68">
        <v>14.378666666666669</v>
      </c>
      <c r="I1068" s="68">
        <v>16.600000000000001</v>
      </c>
      <c r="J1068" s="106">
        <v>52.019999999999975</v>
      </c>
      <c r="K1068" s="105">
        <v>57.730000000000004</v>
      </c>
      <c r="L1068" s="68">
        <v>4.8</v>
      </c>
      <c r="M1068" s="68">
        <v>11.1</v>
      </c>
      <c r="N1068" s="68">
        <v>41.830000000000005</v>
      </c>
      <c r="O1068" s="104"/>
    </row>
    <row r="1069" spans="2:15" x14ac:dyDescent="0.25">
      <c r="B1069" s="104" t="s">
        <v>773</v>
      </c>
      <c r="C1069" s="105">
        <v>43.964705882352966</v>
      </c>
      <c r="D1069" s="68">
        <v>30.986666666666668</v>
      </c>
      <c r="E1069" s="68">
        <v>9.6658823529411766</v>
      </c>
      <c r="F1069" s="106">
        <v>3.3121568627450944</v>
      </c>
      <c r="G1069" s="105">
        <v>24.814901960784308</v>
      </c>
      <c r="H1069" s="68">
        <v>14.054901960784315</v>
      </c>
      <c r="I1069" s="68">
        <v>4.9800000000000049</v>
      </c>
      <c r="J1069" s="106">
        <v>5.7799999999999976</v>
      </c>
      <c r="K1069" s="105">
        <v>48.372549019607852</v>
      </c>
      <c r="L1069" s="68">
        <v>6.3999999999999977</v>
      </c>
      <c r="M1069" s="68">
        <v>11.10000000000001</v>
      </c>
      <c r="N1069" s="68">
        <v>30.872549019607842</v>
      </c>
      <c r="O1069" s="104"/>
    </row>
    <row r="1070" spans="2:15" x14ac:dyDescent="0.25">
      <c r="B1070" s="104" t="s">
        <v>337</v>
      </c>
      <c r="C1070" s="105">
        <v>57.52</v>
      </c>
      <c r="D1070" s="68">
        <v>36.664864864864853</v>
      </c>
      <c r="E1070" s="68">
        <v>6.4908108108108111</v>
      </c>
      <c r="F1070" s="106">
        <v>14.364324324324327</v>
      </c>
      <c r="G1070" s="105">
        <v>52.149189189189165</v>
      </c>
      <c r="H1070" s="68">
        <v>6.918918918918919E-2</v>
      </c>
      <c r="I1070" s="68">
        <v>11.619999999999994</v>
      </c>
      <c r="J1070" s="106">
        <v>40.45999999999998</v>
      </c>
      <c r="K1070" s="105">
        <v>38.689189189189186</v>
      </c>
      <c r="L1070" s="68">
        <v>3.2000000000000015</v>
      </c>
      <c r="M1070" s="68">
        <v>11.100000000000005</v>
      </c>
      <c r="N1070" s="68">
        <v>24.389189189189189</v>
      </c>
      <c r="O1070" s="104"/>
    </row>
    <row r="1071" spans="2:15" x14ac:dyDescent="0.25">
      <c r="B1071" s="104" t="s">
        <v>1273</v>
      </c>
      <c r="C1071" s="105">
        <v>53.805</v>
      </c>
      <c r="D1071" s="68">
        <v>28.56</v>
      </c>
      <c r="E1071" s="68">
        <v>23.700000000000003</v>
      </c>
      <c r="F1071" s="106">
        <v>1.5450000000000004</v>
      </c>
      <c r="G1071" s="105">
        <v>59.3</v>
      </c>
      <c r="H1071" s="68">
        <v>0.64000000000000012</v>
      </c>
      <c r="I1071" s="68">
        <v>6.6400000000000006</v>
      </c>
      <c r="J1071" s="106">
        <v>52.019999999999996</v>
      </c>
      <c r="K1071" s="105">
        <v>56.2</v>
      </c>
      <c r="L1071" s="68">
        <v>8</v>
      </c>
      <c r="M1071" s="68">
        <v>12.950000000000001</v>
      </c>
      <c r="N1071" s="68">
        <v>35.25</v>
      </c>
      <c r="O1071" s="104"/>
    </row>
    <row r="1072" spans="2:15" x14ac:dyDescent="0.25">
      <c r="B1072" s="104" t="s">
        <v>661</v>
      </c>
      <c r="C1072" s="105">
        <v>28.018823529411748</v>
      </c>
      <c r="D1072" s="68">
        <v>4.759999999999998</v>
      </c>
      <c r="E1072" s="68">
        <v>8.79843137254902</v>
      </c>
      <c r="F1072" s="106">
        <v>14.460392156862737</v>
      </c>
      <c r="G1072" s="105">
        <v>46.833725490196059</v>
      </c>
      <c r="H1072" s="68">
        <v>13.753725490196079</v>
      </c>
      <c r="I1072" s="68">
        <v>9.9600000000000097</v>
      </c>
      <c r="J1072" s="106">
        <v>23.11999999999999</v>
      </c>
      <c r="K1072" s="105">
        <v>70.698039215686279</v>
      </c>
      <c r="L1072" s="68">
        <v>9.6000000000000085</v>
      </c>
      <c r="M1072" s="68">
        <v>29.672549019607832</v>
      </c>
      <c r="N1072" s="68">
        <v>31.425490196078435</v>
      </c>
      <c r="O1072" s="104"/>
    </row>
    <row r="1073" spans="2:15" x14ac:dyDescent="0.25">
      <c r="B1073" s="104" t="s">
        <v>963</v>
      </c>
      <c r="C1073" s="105">
        <v>35.21</v>
      </c>
      <c r="D1073" s="68">
        <v>25.386666666666667</v>
      </c>
      <c r="E1073" s="68">
        <v>9.48</v>
      </c>
      <c r="F1073" s="106">
        <v>0.34333333333333338</v>
      </c>
      <c r="G1073" s="105">
        <v>28.28</v>
      </c>
      <c r="H1073" s="68">
        <v>10.88</v>
      </c>
      <c r="I1073" s="68">
        <v>11.620000000000003</v>
      </c>
      <c r="J1073" s="106">
        <v>5.7799999999999994</v>
      </c>
      <c r="K1073" s="105">
        <v>70.966666666666654</v>
      </c>
      <c r="L1073" s="68">
        <v>16</v>
      </c>
      <c r="M1073" s="68">
        <v>11.1</v>
      </c>
      <c r="N1073" s="68">
        <v>43.86666666666666</v>
      </c>
      <c r="O1073" s="104"/>
    </row>
    <row r="1074" spans="2:15" x14ac:dyDescent="0.25">
      <c r="B1074" s="104" t="s">
        <v>494</v>
      </c>
      <c r="C1074" s="105">
        <v>36.556190476190487</v>
      </c>
      <c r="D1074" s="68">
        <v>24.933333333333341</v>
      </c>
      <c r="E1074" s="68">
        <v>4.3638095238095236</v>
      </c>
      <c r="F1074" s="106">
        <v>7.259047619047621</v>
      </c>
      <c r="G1074" s="105">
        <v>45.152380952380952</v>
      </c>
      <c r="H1074" s="68">
        <v>18.712380952380951</v>
      </c>
      <c r="I1074" s="68">
        <v>3.3200000000000007</v>
      </c>
      <c r="J1074" s="106">
        <v>23.120000000000005</v>
      </c>
      <c r="K1074" s="105">
        <v>36.333333333333336</v>
      </c>
      <c r="L1074" s="68">
        <v>8</v>
      </c>
      <c r="M1074" s="68">
        <v>11.099999999999998</v>
      </c>
      <c r="N1074" s="68">
        <v>17.233333333333334</v>
      </c>
      <c r="O1074" s="104"/>
    </row>
    <row r="1075" spans="2:15" x14ac:dyDescent="0.25">
      <c r="B1075" s="104" t="s">
        <v>1019</v>
      </c>
      <c r="C1075" s="105">
        <v>37.656799999999997</v>
      </c>
      <c r="D1075" s="68">
        <v>14.280000000000003</v>
      </c>
      <c r="E1075" s="68">
        <v>19.339200000000002</v>
      </c>
      <c r="F1075" s="106">
        <v>4.0375999999999994</v>
      </c>
      <c r="G1075" s="105">
        <v>86.307999999999993</v>
      </c>
      <c r="H1075" s="68">
        <v>13.568000000000001</v>
      </c>
      <c r="I1075" s="68">
        <v>14.939999999999996</v>
      </c>
      <c r="J1075" s="106">
        <v>57.8</v>
      </c>
      <c r="K1075" s="105">
        <v>70.58799999999998</v>
      </c>
      <c r="L1075" s="68">
        <v>3.2000000000000011</v>
      </c>
      <c r="M1075" s="68">
        <v>29.600000000000009</v>
      </c>
      <c r="N1075" s="68">
        <v>37.787999999999997</v>
      </c>
      <c r="O1075" s="104"/>
    </row>
    <row r="1076" spans="2:15" x14ac:dyDescent="0.25">
      <c r="B1076" s="104" t="s">
        <v>1013</v>
      </c>
      <c r="C1076" s="105">
        <v>33.985714285714288</v>
      </c>
      <c r="D1076" s="68">
        <v>14.960000000000003</v>
      </c>
      <c r="E1076" s="68">
        <v>11.962857142857144</v>
      </c>
      <c r="F1076" s="106">
        <v>7.0628571428571432</v>
      </c>
      <c r="G1076" s="105">
        <v>92.228571428571428</v>
      </c>
      <c r="H1076" s="68">
        <v>17.828571428571429</v>
      </c>
      <c r="I1076" s="68">
        <v>16.600000000000001</v>
      </c>
      <c r="J1076" s="106">
        <v>57.8</v>
      </c>
      <c r="K1076" s="105">
        <v>73.957142857142841</v>
      </c>
      <c r="L1076" s="68">
        <v>8</v>
      </c>
      <c r="M1076" s="68">
        <v>31.714285714285722</v>
      </c>
      <c r="N1076" s="68">
        <v>34.24285714285714</v>
      </c>
      <c r="O1076" s="104"/>
    </row>
    <row r="1077" spans="2:15" x14ac:dyDescent="0.25">
      <c r="B1077" s="104" t="s">
        <v>594</v>
      </c>
      <c r="C1077" s="105">
        <v>50.757826086956491</v>
      </c>
      <c r="D1077" s="68">
        <v>44.288695652173899</v>
      </c>
      <c r="E1077" s="68">
        <v>5.9765217391304351</v>
      </c>
      <c r="F1077" s="106">
        <v>0.49260869565217391</v>
      </c>
      <c r="G1077" s="105">
        <v>50.066956521739122</v>
      </c>
      <c r="H1077" s="68">
        <v>10.406956521739131</v>
      </c>
      <c r="I1077" s="68">
        <v>4.9800000000000049</v>
      </c>
      <c r="J1077" s="106">
        <v>34.680000000000028</v>
      </c>
      <c r="K1077" s="105">
        <v>67.14782608695657</v>
      </c>
      <c r="L1077" s="68">
        <v>12.799999999999999</v>
      </c>
      <c r="M1077" s="68">
        <v>33.299999999999969</v>
      </c>
      <c r="N1077" s="68">
        <v>21.047826086956533</v>
      </c>
      <c r="O1077" s="104"/>
    </row>
    <row r="1078" spans="2:15" x14ac:dyDescent="0.25">
      <c r="B1078" s="104" t="s">
        <v>1289</v>
      </c>
      <c r="C1078" s="105">
        <v>28.182758620689661</v>
      </c>
      <c r="D1078" s="68">
        <v>16.085517241379311</v>
      </c>
      <c r="E1078" s="68">
        <v>5.7751724137931042</v>
      </c>
      <c r="F1078" s="106">
        <v>6.3220689655172411</v>
      </c>
      <c r="G1078" s="105">
        <v>46.518620689655179</v>
      </c>
      <c r="H1078" s="68">
        <v>8.5186206896551724</v>
      </c>
      <c r="I1078" s="68">
        <v>3.3200000000000021</v>
      </c>
      <c r="J1078" s="106">
        <v>34.68</v>
      </c>
      <c r="K1078" s="105">
        <v>29.958620689655163</v>
      </c>
      <c r="L1078" s="68">
        <v>8</v>
      </c>
      <c r="M1078" s="68">
        <v>11.1</v>
      </c>
      <c r="N1078" s="68">
        <v>10.858620689655165</v>
      </c>
      <c r="O1078" s="104"/>
    </row>
    <row r="1079" spans="2:15" x14ac:dyDescent="0.25">
      <c r="B1079" s="104" t="s">
        <v>242</v>
      </c>
      <c r="C1079" s="105">
        <v>35.636000000000003</v>
      </c>
      <c r="D1079" s="68">
        <v>10.472000000000001</v>
      </c>
      <c r="E1079" s="68">
        <v>10.744</v>
      </c>
      <c r="F1079" s="106">
        <v>14.42</v>
      </c>
      <c r="G1079" s="105">
        <v>29.092000000000002</v>
      </c>
      <c r="H1079" s="68">
        <v>15.871999999999998</v>
      </c>
      <c r="I1079" s="68">
        <v>1.6600000000000001</v>
      </c>
      <c r="J1079" s="106">
        <v>11.56</v>
      </c>
      <c r="K1079" s="105">
        <v>78.84</v>
      </c>
      <c r="L1079" s="68">
        <v>14.4</v>
      </c>
      <c r="M1079" s="68">
        <v>25.9</v>
      </c>
      <c r="N1079" s="68">
        <v>38.54</v>
      </c>
      <c r="O1079" s="104"/>
    </row>
    <row r="1080" spans="2:15" x14ac:dyDescent="0.25">
      <c r="B1080" s="104" t="s">
        <v>367</v>
      </c>
      <c r="C1080" s="105">
        <v>32.392000000000003</v>
      </c>
      <c r="D1080" s="68">
        <v>21.895999999999997</v>
      </c>
      <c r="E1080" s="68">
        <v>8.847999999999999</v>
      </c>
      <c r="F1080" s="106">
        <v>1.6480000000000001</v>
      </c>
      <c r="G1080" s="105">
        <v>30.536000000000001</v>
      </c>
      <c r="H1080" s="68">
        <v>4.0960000000000001</v>
      </c>
      <c r="I1080" s="68">
        <v>3.3200000000000003</v>
      </c>
      <c r="J1080" s="106">
        <v>23.12</v>
      </c>
      <c r="K1080" s="105">
        <v>50.06</v>
      </c>
      <c r="L1080" s="68">
        <v>1.6</v>
      </c>
      <c r="M1080" s="68">
        <v>25.9</v>
      </c>
      <c r="N1080" s="68">
        <v>22.56</v>
      </c>
      <c r="O1080" s="104"/>
    </row>
    <row r="1081" spans="2:15" x14ac:dyDescent="0.25">
      <c r="B1081" s="104" t="s">
        <v>524</v>
      </c>
      <c r="C1081" s="105">
        <v>43.037846153846139</v>
      </c>
      <c r="D1081" s="68">
        <v>31.928615384615366</v>
      </c>
      <c r="E1081" s="68">
        <v>5.0560000000000009</v>
      </c>
      <c r="F1081" s="106">
        <v>6.0532307692307796</v>
      </c>
      <c r="G1081" s="105">
        <v>47.894461538461528</v>
      </c>
      <c r="H1081" s="68">
        <v>13.154461538461542</v>
      </c>
      <c r="I1081" s="68">
        <v>11.62000000000001</v>
      </c>
      <c r="J1081" s="106">
        <v>23.119999999999976</v>
      </c>
      <c r="K1081" s="105">
        <v>57.610769230769243</v>
      </c>
      <c r="L1081" s="68">
        <v>6.3999999999999932</v>
      </c>
      <c r="M1081" s="68">
        <v>32.844615384615352</v>
      </c>
      <c r="N1081" s="68">
        <v>18.366153846153857</v>
      </c>
      <c r="O1081" s="104"/>
    </row>
    <row r="1082" spans="2:15" x14ac:dyDescent="0.25">
      <c r="B1082" s="104" t="s">
        <v>345</v>
      </c>
      <c r="C1082" s="105">
        <v>63.009142857142862</v>
      </c>
      <c r="D1082" s="68">
        <v>37.94400000000001</v>
      </c>
      <c r="E1082" s="68">
        <v>8.9382857142857137</v>
      </c>
      <c r="F1082" s="106">
        <v>16.126857142857144</v>
      </c>
      <c r="G1082" s="105">
        <v>54.304571428571421</v>
      </c>
      <c r="H1082" s="68">
        <v>7.2045714285714304</v>
      </c>
      <c r="I1082" s="68">
        <v>6.6400000000000041</v>
      </c>
      <c r="J1082" s="106">
        <v>40.45999999999998</v>
      </c>
      <c r="K1082" s="105">
        <v>55.054285714285733</v>
      </c>
      <c r="L1082" s="68">
        <v>12.800000000000006</v>
      </c>
      <c r="M1082" s="68">
        <v>11.100000000000003</v>
      </c>
      <c r="N1082" s="68">
        <v>31.154285714285717</v>
      </c>
      <c r="O1082" s="104"/>
    </row>
    <row r="1083" spans="2:15" x14ac:dyDescent="0.25">
      <c r="B1083" s="104" t="s">
        <v>812</v>
      </c>
      <c r="C1083" s="105">
        <v>34.253333333333337</v>
      </c>
      <c r="D1083" s="68">
        <v>15.866666666666667</v>
      </c>
      <c r="E1083" s="68">
        <v>16.326666666666664</v>
      </c>
      <c r="F1083" s="106">
        <v>2.06</v>
      </c>
      <c r="G1083" s="105">
        <v>69.56</v>
      </c>
      <c r="H1083" s="68">
        <v>5.12</v>
      </c>
      <c r="I1083" s="68">
        <v>6.64</v>
      </c>
      <c r="J1083" s="106">
        <v>57.8</v>
      </c>
      <c r="K1083" s="105">
        <v>74.600000000000009</v>
      </c>
      <c r="L1083" s="68">
        <v>6.3999999999999995</v>
      </c>
      <c r="M1083" s="68">
        <v>25.900000000000002</v>
      </c>
      <c r="N1083" s="68">
        <v>42.3</v>
      </c>
      <c r="O1083" s="104"/>
    </row>
    <row r="1084" spans="2:15" x14ac:dyDescent="0.25">
      <c r="B1084" s="104" t="s">
        <v>1156</v>
      </c>
      <c r="C1084" s="105">
        <v>31.348888888888897</v>
      </c>
      <c r="D1084" s="68">
        <v>20.979259259259258</v>
      </c>
      <c r="E1084" s="68">
        <v>8.3096296296296295</v>
      </c>
      <c r="F1084" s="106">
        <v>2.0600000000000009</v>
      </c>
      <c r="G1084" s="105">
        <v>59.338518518518519</v>
      </c>
      <c r="H1084" s="68">
        <v>9.7185185185185219</v>
      </c>
      <c r="I1084" s="68">
        <v>14.939999999999994</v>
      </c>
      <c r="J1084" s="106">
        <v>34.679999999999993</v>
      </c>
      <c r="K1084" s="105">
        <v>37.692592592592597</v>
      </c>
      <c r="L1084" s="68">
        <v>6.4000000000000021</v>
      </c>
      <c r="M1084" s="68">
        <v>11.099999999999998</v>
      </c>
      <c r="N1084" s="68">
        <v>20.192592592592593</v>
      </c>
      <c r="O1084" s="104"/>
    </row>
    <row r="1085" spans="2:15" x14ac:dyDescent="0.25">
      <c r="B1085" s="104" t="s">
        <v>471</v>
      </c>
      <c r="C1085" s="105">
        <v>50.337391304347825</v>
      </c>
      <c r="D1085" s="68">
        <v>27.525217391304341</v>
      </c>
      <c r="E1085" s="68">
        <v>6.8695652173913047</v>
      </c>
      <c r="F1085" s="106">
        <v>15.942608695652178</v>
      </c>
      <c r="G1085" s="105">
        <v>51.747826086956543</v>
      </c>
      <c r="H1085" s="68">
        <v>9.6278260869565244</v>
      </c>
      <c r="I1085" s="68">
        <v>1.6600000000000006</v>
      </c>
      <c r="J1085" s="106">
        <v>40.45999999999998</v>
      </c>
      <c r="K1085" s="105">
        <v>43.143478260869564</v>
      </c>
      <c r="L1085" s="68">
        <v>11.199999999999996</v>
      </c>
      <c r="M1085" s="68">
        <v>11.099999999999996</v>
      </c>
      <c r="N1085" s="68">
        <v>20.84347826086956</v>
      </c>
      <c r="O1085" s="104"/>
    </row>
    <row r="1086" spans="2:15" x14ac:dyDescent="0.25">
      <c r="B1086" s="104" t="s">
        <v>775</v>
      </c>
      <c r="C1086" s="105">
        <v>47.240000000000009</v>
      </c>
      <c r="D1086" s="68">
        <v>35.700000000000003</v>
      </c>
      <c r="E1086" s="68">
        <v>9.48</v>
      </c>
      <c r="F1086" s="106">
        <v>2.06</v>
      </c>
      <c r="G1086" s="105">
        <v>7.44</v>
      </c>
      <c r="H1086" s="68">
        <v>0</v>
      </c>
      <c r="I1086" s="68">
        <v>1.6600000000000001</v>
      </c>
      <c r="J1086" s="106">
        <v>5.78</v>
      </c>
      <c r="K1086" s="105">
        <v>42.6</v>
      </c>
      <c r="L1086" s="68">
        <v>8</v>
      </c>
      <c r="M1086" s="68">
        <v>11.1</v>
      </c>
      <c r="N1086" s="68">
        <v>23.5</v>
      </c>
      <c r="O1086" s="104"/>
    </row>
    <row r="1087" spans="2:15" x14ac:dyDescent="0.25">
      <c r="B1087" s="104" t="s">
        <v>1165</v>
      </c>
      <c r="C1087" s="105">
        <v>35.93333333333333</v>
      </c>
      <c r="D1087" s="68">
        <v>28.559999999999988</v>
      </c>
      <c r="E1087" s="68">
        <v>7.3733333333333322</v>
      </c>
      <c r="F1087" s="106">
        <v>0</v>
      </c>
      <c r="G1087" s="105">
        <v>35.291111111111114</v>
      </c>
      <c r="H1087" s="68">
        <v>1.3511111111111114</v>
      </c>
      <c r="I1087" s="68">
        <v>16.600000000000001</v>
      </c>
      <c r="J1087" s="106">
        <v>17.339999999999996</v>
      </c>
      <c r="K1087" s="105">
        <v>65.572222222222223</v>
      </c>
      <c r="L1087" s="68">
        <v>16</v>
      </c>
      <c r="M1087" s="68">
        <v>18.5</v>
      </c>
      <c r="N1087" s="68">
        <v>31.072222222222234</v>
      </c>
      <c r="O1087" s="104"/>
    </row>
    <row r="1088" spans="2:15" x14ac:dyDescent="0.25">
      <c r="B1088" s="104" t="s">
        <v>962</v>
      </c>
      <c r="C1088" s="105">
        <v>35.450000000000003</v>
      </c>
      <c r="D1088" s="68">
        <v>23.205000000000002</v>
      </c>
      <c r="E1088" s="68">
        <v>12.245000000000003</v>
      </c>
      <c r="F1088" s="106">
        <v>0</v>
      </c>
      <c r="G1088" s="105">
        <v>23.2</v>
      </c>
      <c r="H1088" s="68">
        <v>9.120000000000001</v>
      </c>
      <c r="I1088" s="68">
        <v>8.3000000000000007</v>
      </c>
      <c r="J1088" s="106">
        <v>5.7799999999999994</v>
      </c>
      <c r="K1088" s="105">
        <v>73.474999999999994</v>
      </c>
      <c r="L1088" s="68">
        <v>16</v>
      </c>
      <c r="M1088" s="68">
        <v>13.412499999999998</v>
      </c>
      <c r="N1088" s="68">
        <v>44.0625</v>
      </c>
      <c r="O1088" s="104"/>
    </row>
    <row r="1089" spans="2:15" x14ac:dyDescent="0.25">
      <c r="B1089" s="104" t="s">
        <v>416</v>
      </c>
      <c r="C1089" s="105">
        <v>58.921428571428585</v>
      </c>
      <c r="D1089" s="68">
        <v>42.840000000000011</v>
      </c>
      <c r="E1089" s="68">
        <v>8.5771428571428565</v>
      </c>
      <c r="F1089" s="106">
        <v>7.5042857142857153</v>
      </c>
      <c r="G1089" s="105">
        <v>54.2</v>
      </c>
      <c r="H1089" s="68">
        <v>21.12</v>
      </c>
      <c r="I1089" s="68">
        <v>9.9599999999999991</v>
      </c>
      <c r="J1089" s="106">
        <v>23.12</v>
      </c>
      <c r="K1089" s="105">
        <v>58.321428571428555</v>
      </c>
      <c r="L1089" s="68">
        <v>16</v>
      </c>
      <c r="M1089" s="68">
        <v>11.099999999999998</v>
      </c>
      <c r="N1089" s="68">
        <v>31.221428571428572</v>
      </c>
      <c r="O1089" s="104"/>
    </row>
    <row r="1090" spans="2:15" x14ac:dyDescent="0.25">
      <c r="B1090" s="104" t="s">
        <v>1140</v>
      </c>
      <c r="C1090" s="105">
        <v>41.214074074074084</v>
      </c>
      <c r="D1090" s="68">
        <v>25.562962962962967</v>
      </c>
      <c r="E1090" s="68">
        <v>12.522962962962962</v>
      </c>
      <c r="F1090" s="106">
        <v>3.1281481481481488</v>
      </c>
      <c r="G1090" s="105">
        <v>48.525185185185187</v>
      </c>
      <c r="H1090" s="68">
        <v>8.8651851851851884</v>
      </c>
      <c r="I1090" s="68">
        <v>4.9799999999999995</v>
      </c>
      <c r="J1090" s="106">
        <v>34.679999999999993</v>
      </c>
      <c r="K1090" s="105">
        <v>37.059259259259271</v>
      </c>
      <c r="L1090" s="68">
        <v>3.2000000000000011</v>
      </c>
      <c r="M1090" s="68">
        <v>7.4000000000000021</v>
      </c>
      <c r="N1090" s="68">
        <v>26.459259259259262</v>
      </c>
      <c r="O1090" s="104"/>
    </row>
    <row r="1091" spans="2:15" x14ac:dyDescent="0.25">
      <c r="B1091" s="104" t="s">
        <v>285</v>
      </c>
      <c r="C1091" s="105">
        <v>51.728148148148158</v>
      </c>
      <c r="D1091" s="68">
        <v>42.31111111111111</v>
      </c>
      <c r="E1091" s="68">
        <v>4.9155555555555548</v>
      </c>
      <c r="F1091" s="106">
        <v>4.5014814814814805</v>
      </c>
      <c r="G1091" s="105">
        <v>17.534074074074073</v>
      </c>
      <c r="H1091" s="68">
        <v>4.3140740740740737</v>
      </c>
      <c r="I1091" s="68">
        <v>1.6600000000000006</v>
      </c>
      <c r="J1091" s="106">
        <v>11.560000000000004</v>
      </c>
      <c r="K1091" s="105">
        <v>61.188888888888883</v>
      </c>
      <c r="L1091" s="68">
        <v>14.399999999999993</v>
      </c>
      <c r="M1091" s="68">
        <v>25.899999999999991</v>
      </c>
      <c r="N1091" s="68">
        <v>20.888888888888886</v>
      </c>
      <c r="O1091" s="104"/>
    </row>
    <row r="1092" spans="2:15" x14ac:dyDescent="0.25">
      <c r="B1092" s="104" t="s">
        <v>270</v>
      </c>
      <c r="C1092" s="105">
        <v>36.444000000000003</v>
      </c>
      <c r="D1092" s="68">
        <v>17.707200000000007</v>
      </c>
      <c r="E1092" s="68">
        <v>10.744000000000002</v>
      </c>
      <c r="F1092" s="106">
        <v>7.9927999999999999</v>
      </c>
      <c r="G1092" s="105">
        <v>41.641600000000011</v>
      </c>
      <c r="H1092" s="68">
        <v>20.121600000000001</v>
      </c>
      <c r="I1092" s="68">
        <v>9.9599999999999973</v>
      </c>
      <c r="J1092" s="106">
        <v>11.560000000000004</v>
      </c>
      <c r="K1092" s="105">
        <v>54.42</v>
      </c>
      <c r="L1092" s="68">
        <v>16</v>
      </c>
      <c r="M1092" s="68">
        <v>7.4000000000000021</v>
      </c>
      <c r="N1092" s="68">
        <v>31.020000000000003</v>
      </c>
      <c r="O1092" s="104"/>
    </row>
    <row r="1093" spans="2:15" x14ac:dyDescent="0.25">
      <c r="B1093" s="104" t="s">
        <v>490</v>
      </c>
      <c r="C1093" s="105">
        <v>30.385714285714293</v>
      </c>
      <c r="D1093" s="68">
        <v>4.7600000000000007</v>
      </c>
      <c r="E1093" s="68">
        <v>7.6742857142857153</v>
      </c>
      <c r="F1093" s="106">
        <v>17.951428571428576</v>
      </c>
      <c r="G1093" s="105">
        <v>38.6</v>
      </c>
      <c r="H1093" s="68">
        <v>12.160000000000002</v>
      </c>
      <c r="I1093" s="68">
        <v>3.3200000000000003</v>
      </c>
      <c r="J1093" s="106">
        <v>23.12</v>
      </c>
      <c r="K1093" s="105">
        <v>46.057142857142864</v>
      </c>
      <c r="L1093" s="68">
        <v>12.8</v>
      </c>
      <c r="M1093" s="68">
        <v>11.099999999999998</v>
      </c>
      <c r="N1093" s="68">
        <v>22.157142857142855</v>
      </c>
      <c r="O1093" s="104"/>
    </row>
    <row r="1094" spans="2:15" x14ac:dyDescent="0.25">
      <c r="B1094" s="104" t="s">
        <v>1095</v>
      </c>
      <c r="C1094" s="105">
        <v>31.270526315789478</v>
      </c>
      <c r="D1094" s="68">
        <v>15.03157894736842</v>
      </c>
      <c r="E1094" s="68">
        <v>11.143157894736841</v>
      </c>
      <c r="F1094" s="106">
        <v>5.09578947368421</v>
      </c>
      <c r="G1094" s="105">
        <v>36.676842105263169</v>
      </c>
      <c r="H1094" s="68">
        <v>0.33684210526315789</v>
      </c>
      <c r="I1094" s="68">
        <v>1.6600000000000006</v>
      </c>
      <c r="J1094" s="106">
        <v>34.679999999999993</v>
      </c>
      <c r="K1094" s="105">
        <v>45.057894736842101</v>
      </c>
      <c r="L1094" s="68">
        <v>11.199999999999996</v>
      </c>
      <c r="M1094" s="68">
        <v>11.099999999999998</v>
      </c>
      <c r="N1094" s="68">
        <v>22.757894736842108</v>
      </c>
      <c r="O1094" s="104"/>
    </row>
    <row r="1095" spans="2:15" x14ac:dyDescent="0.25">
      <c r="B1095" s="104" t="s">
        <v>1089</v>
      </c>
      <c r="C1095" s="105">
        <v>29.671999999999997</v>
      </c>
      <c r="D1095" s="68">
        <v>9.52</v>
      </c>
      <c r="E1095" s="68">
        <v>12.324000000000002</v>
      </c>
      <c r="F1095" s="106">
        <v>7.8280000000000003</v>
      </c>
      <c r="G1095" s="105">
        <v>90.54</v>
      </c>
      <c r="H1095" s="68">
        <v>21.12</v>
      </c>
      <c r="I1095" s="68">
        <v>11.620000000000003</v>
      </c>
      <c r="J1095" s="106">
        <v>57.8</v>
      </c>
      <c r="K1095" s="105">
        <v>52.48</v>
      </c>
      <c r="L1095" s="68">
        <v>16</v>
      </c>
      <c r="M1095" s="68">
        <v>11.099999999999998</v>
      </c>
      <c r="N1095" s="68">
        <v>25.379999999999995</v>
      </c>
      <c r="O1095" s="104"/>
    </row>
    <row r="1096" spans="2:15" x14ac:dyDescent="0.25">
      <c r="B1096" s="104" t="s">
        <v>666</v>
      </c>
      <c r="C1096" s="105">
        <v>33.258125000000007</v>
      </c>
      <c r="D1096" s="68">
        <v>16.80875</v>
      </c>
      <c r="E1096" s="68">
        <v>8.7887500000000003</v>
      </c>
      <c r="F1096" s="106">
        <v>7.6606249999999969</v>
      </c>
      <c r="G1096" s="105">
        <v>47.62</v>
      </c>
      <c r="H1096" s="68">
        <v>12.880000000000003</v>
      </c>
      <c r="I1096" s="68">
        <v>11.619999999999994</v>
      </c>
      <c r="J1096" s="106">
        <v>23.120000000000008</v>
      </c>
      <c r="K1096" s="105">
        <v>63.771875000000009</v>
      </c>
      <c r="L1096" s="68">
        <v>8</v>
      </c>
      <c r="M1096" s="68">
        <v>33.299999999999983</v>
      </c>
      <c r="N1096" s="68">
        <v>22.471874999999997</v>
      </c>
      <c r="O1096" s="104"/>
    </row>
    <row r="1097" spans="2:15" x14ac:dyDescent="0.25">
      <c r="B1097" s="104" t="s">
        <v>260</v>
      </c>
      <c r="C1097" s="105">
        <v>52.558333333333344</v>
      </c>
      <c r="D1097" s="68">
        <v>37.551111111111105</v>
      </c>
      <c r="E1097" s="68">
        <v>8.4266666666666659</v>
      </c>
      <c r="F1097" s="106">
        <v>6.580555555555553</v>
      </c>
      <c r="G1097" s="105">
        <v>33.488888888888894</v>
      </c>
      <c r="H1097" s="68">
        <v>15.288888888888886</v>
      </c>
      <c r="I1097" s="68">
        <v>6.6400000000000041</v>
      </c>
      <c r="J1097" s="106">
        <v>11.560000000000004</v>
      </c>
      <c r="K1097" s="105">
        <v>55.375000000000014</v>
      </c>
      <c r="L1097" s="68">
        <v>4.8000000000000016</v>
      </c>
      <c r="M1097" s="68">
        <v>25.899999999999984</v>
      </c>
      <c r="N1097" s="68">
        <v>24.674999999999997</v>
      </c>
      <c r="O1097" s="104"/>
    </row>
    <row r="1098" spans="2:15" x14ac:dyDescent="0.25">
      <c r="B1098" s="104" t="s">
        <v>861</v>
      </c>
      <c r="C1098" s="105">
        <v>32.145714285714291</v>
      </c>
      <c r="D1098" s="68">
        <v>15.64</v>
      </c>
      <c r="E1098" s="68">
        <v>14.44571428571429</v>
      </c>
      <c r="F1098" s="106">
        <v>2.06</v>
      </c>
      <c r="G1098" s="105">
        <v>73.779999999999987</v>
      </c>
      <c r="H1098" s="68">
        <v>7.68</v>
      </c>
      <c r="I1098" s="68">
        <v>8.3000000000000007</v>
      </c>
      <c r="J1098" s="106">
        <v>57.8</v>
      </c>
      <c r="K1098" s="105">
        <v>66.342857142857127</v>
      </c>
      <c r="L1098" s="68">
        <v>8</v>
      </c>
      <c r="M1098" s="68">
        <v>12.685714285714285</v>
      </c>
      <c r="N1098" s="68">
        <v>45.657142857142858</v>
      </c>
      <c r="O1098" s="104"/>
    </row>
    <row r="1099" spans="2:15" x14ac:dyDescent="0.25">
      <c r="B1099" s="104" t="s">
        <v>548</v>
      </c>
      <c r="C1099" s="105">
        <v>52.214374999999997</v>
      </c>
      <c r="D1099" s="68">
        <v>40.906249999999993</v>
      </c>
      <c r="E1099" s="68">
        <v>9.1837499999999999</v>
      </c>
      <c r="F1099" s="106">
        <v>2.1243750000000001</v>
      </c>
      <c r="G1099" s="105">
        <v>44.94</v>
      </c>
      <c r="H1099" s="68">
        <v>10.200000000000001</v>
      </c>
      <c r="I1099" s="68">
        <v>11.619999999999994</v>
      </c>
      <c r="J1099" s="106">
        <v>23.120000000000008</v>
      </c>
      <c r="K1099" s="105">
        <v>48.415624999999991</v>
      </c>
      <c r="L1099" s="68">
        <v>11.199999999999994</v>
      </c>
      <c r="M1099" s="68">
        <v>7.4000000000000039</v>
      </c>
      <c r="N1099" s="68">
        <v>29.815624999999997</v>
      </c>
      <c r="O1099" s="104"/>
    </row>
    <row r="1100" spans="2:15" x14ac:dyDescent="0.25">
      <c r="B1100" s="104" t="s">
        <v>582</v>
      </c>
      <c r="C1100" s="105">
        <v>49.932000000000009</v>
      </c>
      <c r="D1100" s="68">
        <v>37.128</v>
      </c>
      <c r="E1100" s="68">
        <v>10.744</v>
      </c>
      <c r="F1100" s="106">
        <v>2.06</v>
      </c>
      <c r="G1100" s="105">
        <v>49.652000000000001</v>
      </c>
      <c r="H1100" s="68">
        <v>13.311999999999998</v>
      </c>
      <c r="I1100" s="68">
        <v>1.6600000000000001</v>
      </c>
      <c r="J1100" s="106">
        <v>34.68</v>
      </c>
      <c r="K1100" s="105">
        <v>44.58</v>
      </c>
      <c r="L1100" s="68">
        <v>12.8</v>
      </c>
      <c r="M1100" s="68">
        <v>11.1</v>
      </c>
      <c r="N1100" s="68">
        <v>20.680000000000003</v>
      </c>
      <c r="O1100" s="104"/>
    </row>
    <row r="1101" spans="2:15" x14ac:dyDescent="0.25">
      <c r="B1101" s="104" t="s">
        <v>1198</v>
      </c>
      <c r="C1101" s="105">
        <v>25.306666666666668</v>
      </c>
      <c r="D1101" s="68">
        <v>7.1400000000000015</v>
      </c>
      <c r="E1101" s="68">
        <v>10.27</v>
      </c>
      <c r="F1101" s="106">
        <v>7.8966666666666674</v>
      </c>
      <c r="G1101" s="105">
        <v>84.44</v>
      </c>
      <c r="H1101" s="68">
        <v>20.799999999999997</v>
      </c>
      <c r="I1101" s="68">
        <v>11.620000000000003</v>
      </c>
      <c r="J1101" s="106">
        <v>52.02000000000001</v>
      </c>
      <c r="K1101" s="105">
        <v>74.149999999999991</v>
      </c>
      <c r="L1101" s="68">
        <v>12.799999999999999</v>
      </c>
      <c r="M1101" s="68">
        <v>28.058333333333334</v>
      </c>
      <c r="N1101" s="68">
        <v>33.291666666666671</v>
      </c>
      <c r="O1101" s="104"/>
    </row>
    <row r="1102" spans="2:15" x14ac:dyDescent="0.25">
      <c r="B1102" s="104" t="s">
        <v>1253</v>
      </c>
      <c r="C1102" s="105">
        <v>25.815333333333342</v>
      </c>
      <c r="D1102" s="68">
        <v>12.375999999999998</v>
      </c>
      <c r="E1102" s="68">
        <v>8.4266666666666676</v>
      </c>
      <c r="F1102" s="106">
        <v>5.0126666666666662</v>
      </c>
      <c r="G1102" s="105">
        <v>40.303999999999995</v>
      </c>
      <c r="H1102" s="68">
        <v>2.3039999999999989</v>
      </c>
      <c r="I1102" s="68">
        <v>3.3200000000000021</v>
      </c>
      <c r="J1102" s="106">
        <v>34.68</v>
      </c>
      <c r="K1102" s="105">
        <v>45.23</v>
      </c>
      <c r="L1102" s="68">
        <v>6.400000000000003</v>
      </c>
      <c r="M1102" s="68">
        <v>11.1</v>
      </c>
      <c r="N1102" s="68">
        <v>27.730000000000004</v>
      </c>
      <c r="O1102" s="104"/>
    </row>
    <row r="1103" spans="2:15" x14ac:dyDescent="0.25">
      <c r="B1103" s="104" t="s">
        <v>618</v>
      </c>
      <c r="C1103" s="105">
        <v>46.093636363636342</v>
      </c>
      <c r="D1103" s="68">
        <v>39.486363636363613</v>
      </c>
      <c r="E1103" s="68">
        <v>6.6072727272727274</v>
      </c>
      <c r="F1103" s="106">
        <v>0</v>
      </c>
      <c r="G1103" s="105">
        <v>58.492727272727286</v>
      </c>
      <c r="H1103" s="68">
        <v>8.872727272727273</v>
      </c>
      <c r="I1103" s="68">
        <v>14.939999999999989</v>
      </c>
      <c r="J1103" s="106">
        <v>34.680000000000021</v>
      </c>
      <c r="K1103" s="105">
        <v>41.84545454545453</v>
      </c>
      <c r="L1103" s="68">
        <v>12.8</v>
      </c>
      <c r="M1103" s="68">
        <v>11.100000000000009</v>
      </c>
      <c r="N1103" s="68">
        <v>17.945454545454549</v>
      </c>
      <c r="O1103" s="104"/>
    </row>
    <row r="1104" spans="2:15" x14ac:dyDescent="0.25">
      <c r="B1104" s="104" t="s">
        <v>1237</v>
      </c>
      <c r="C1104" s="105">
        <v>36.347999999999999</v>
      </c>
      <c r="D1104" s="68">
        <v>16.183999999999997</v>
      </c>
      <c r="E1104" s="68">
        <v>8.2159999999999993</v>
      </c>
      <c r="F1104" s="106">
        <v>11.948</v>
      </c>
      <c r="G1104" s="105">
        <v>85.787999999999997</v>
      </c>
      <c r="H1104" s="68">
        <v>23.808000000000003</v>
      </c>
      <c r="I1104" s="68">
        <v>9.9600000000000009</v>
      </c>
      <c r="J1104" s="106">
        <v>52.019999999999996</v>
      </c>
      <c r="K1104" s="105">
        <v>58.58</v>
      </c>
      <c r="L1104" s="68">
        <v>8</v>
      </c>
      <c r="M1104" s="68">
        <v>11.1</v>
      </c>
      <c r="N1104" s="68">
        <v>39.480000000000004</v>
      </c>
      <c r="O1104" s="104"/>
    </row>
  </sheetData>
  <sortState ref="B2:N1104">
    <sortCondition ref="B2:B1104"/>
  </sortState>
  <printOptions gridLines="1" gridLinesSet="0"/>
  <pageMargins left="0.7" right="0.7" top="0.78740157500000008" bottom="0.78740157500000008"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
  </sheetPr>
  <dimension ref="A1:Y71"/>
  <sheetViews>
    <sheetView workbookViewId="0">
      <selection activeCell="H16" sqref="H16"/>
    </sheetView>
  </sheetViews>
  <sheetFormatPr baseColWidth="10" defaultColWidth="0" defaultRowHeight="15" zeroHeight="1" x14ac:dyDescent="0.25"/>
  <cols>
    <col min="1" max="1" width="11.42578125" customWidth="1"/>
    <col min="2" max="2" width="42.42578125" bestFit="1" customWidth="1"/>
    <col min="3" max="3" width="9.85546875" customWidth="1"/>
    <col min="4" max="4" width="11.28515625" bestFit="1" customWidth="1"/>
    <col min="5" max="5" width="12.5703125" bestFit="1" customWidth="1"/>
    <col min="6" max="6" width="13.5703125" customWidth="1"/>
    <col min="7" max="9" width="11.42578125" customWidth="1"/>
    <col min="10" max="10" width="31.5703125" customWidth="1"/>
    <col min="11" max="11" width="13.5703125" customWidth="1"/>
    <col min="12" max="13" width="11.42578125" customWidth="1"/>
    <col min="14" max="14" width="5.5703125" customWidth="1"/>
    <col min="15" max="15" width="11.42578125" customWidth="1"/>
    <col min="16" max="16" width="3.28515625" hidden="1" customWidth="1"/>
    <col min="17" max="25" width="0" hidden="1" customWidth="1"/>
    <col min="26" max="16384" width="11.42578125" hidden="1"/>
  </cols>
  <sheetData>
    <row r="1" spans="1:25" x14ac:dyDescent="0.25">
      <c r="A1" s="162" t="s">
        <v>1297</v>
      </c>
      <c r="B1" s="160"/>
      <c r="C1" s="160"/>
      <c r="D1" s="160"/>
      <c r="E1" s="160"/>
      <c r="F1" s="160"/>
      <c r="G1" s="160"/>
      <c r="H1" s="160"/>
      <c r="I1" s="160"/>
      <c r="J1" s="160"/>
      <c r="K1" s="160"/>
      <c r="L1" s="160"/>
      <c r="M1" s="160"/>
      <c r="N1" s="160"/>
      <c r="O1" s="160"/>
    </row>
    <row r="2" spans="1:25" x14ac:dyDescent="0.25">
      <c r="A2" s="160"/>
      <c r="B2" s="160"/>
      <c r="C2" s="160"/>
      <c r="D2" s="160"/>
      <c r="E2" s="160"/>
      <c r="F2" s="160"/>
      <c r="G2" s="160"/>
      <c r="H2" s="160"/>
      <c r="I2" s="160"/>
      <c r="J2" s="160"/>
      <c r="K2" s="160"/>
      <c r="L2" s="160"/>
      <c r="M2" s="160"/>
      <c r="N2" s="160"/>
      <c r="O2" s="160"/>
    </row>
    <row r="3" spans="1:25" ht="15.75" thickBot="1" x14ac:dyDescent="0.3">
      <c r="A3" s="161"/>
      <c r="B3" s="161"/>
      <c r="C3" s="161"/>
      <c r="D3" s="161"/>
      <c r="E3" s="161"/>
      <c r="F3" s="161"/>
      <c r="G3" s="161"/>
      <c r="H3" s="161"/>
      <c r="I3" s="161"/>
      <c r="J3" s="161"/>
      <c r="K3" s="161"/>
      <c r="L3" s="161"/>
      <c r="M3" s="161"/>
      <c r="N3" s="161"/>
      <c r="O3" s="161"/>
    </row>
    <row r="4" spans="1:25" ht="15.75" thickTop="1" x14ac:dyDescent="0.25">
      <c r="A4" s="151"/>
      <c r="B4" s="163" t="s">
        <v>1299</v>
      </c>
      <c r="C4" s="163"/>
      <c r="D4" s="163"/>
      <c r="E4" s="163"/>
      <c r="F4" s="163"/>
      <c r="G4" s="152"/>
      <c r="H4" s="151"/>
      <c r="I4" s="151"/>
      <c r="J4" s="163" t="s">
        <v>1298</v>
      </c>
      <c r="K4" s="163"/>
      <c r="L4" s="163"/>
      <c r="M4" s="151"/>
      <c r="N4" s="151"/>
      <c r="O4" s="152"/>
      <c r="P4" s="12"/>
      <c r="Q4" s="12"/>
      <c r="R4" s="12"/>
      <c r="S4" s="12"/>
      <c r="T4" s="12"/>
      <c r="U4" s="12"/>
      <c r="V4" s="12"/>
      <c r="W4" s="12"/>
      <c r="X4" s="12"/>
      <c r="Y4" s="12"/>
    </row>
    <row r="5" spans="1:25" x14ac:dyDescent="0.25">
      <c r="A5" s="107"/>
      <c r="B5" s="164"/>
      <c r="C5" s="164"/>
      <c r="D5" s="164"/>
      <c r="E5" s="164"/>
      <c r="F5" s="164"/>
      <c r="G5" s="149"/>
      <c r="H5" s="107"/>
      <c r="I5" s="107"/>
      <c r="J5" s="164"/>
      <c r="K5" s="164"/>
      <c r="L5" s="164"/>
      <c r="M5" s="107"/>
      <c r="N5" s="107"/>
      <c r="O5" s="149"/>
      <c r="P5" s="12"/>
      <c r="Q5" s="12"/>
      <c r="R5" s="12"/>
      <c r="S5" s="12"/>
      <c r="T5" s="12"/>
      <c r="U5" s="12"/>
      <c r="V5" s="12"/>
      <c r="W5" s="12"/>
      <c r="X5" s="12"/>
      <c r="Y5" s="12"/>
    </row>
    <row r="6" spans="1:25" ht="15.75" thickBot="1" x14ac:dyDescent="0.3">
      <c r="A6" s="107"/>
      <c r="B6" s="107"/>
      <c r="C6" s="107"/>
      <c r="D6" s="107"/>
      <c r="E6" s="153"/>
      <c r="F6" s="154"/>
      <c r="G6" s="149"/>
      <c r="H6" s="107"/>
      <c r="I6" s="107"/>
      <c r="J6" s="107"/>
      <c r="K6" s="107"/>
      <c r="L6" s="107"/>
      <c r="M6" s="107"/>
      <c r="N6" s="107"/>
      <c r="O6" s="149"/>
      <c r="P6" s="12"/>
      <c r="Q6" s="12"/>
      <c r="R6" s="12"/>
      <c r="S6" s="12"/>
      <c r="T6" s="8"/>
      <c r="U6" s="12"/>
      <c r="V6" s="12"/>
      <c r="W6" s="12"/>
      <c r="X6" s="12"/>
      <c r="Y6" s="12"/>
    </row>
    <row r="7" spans="1:25" x14ac:dyDescent="0.25">
      <c r="A7" s="124"/>
      <c r="B7" s="182" t="s">
        <v>36</v>
      </c>
      <c r="C7" s="183" t="s">
        <v>8</v>
      </c>
      <c r="D7" s="183" t="s">
        <v>37</v>
      </c>
      <c r="E7" s="183" t="s">
        <v>38</v>
      </c>
      <c r="F7" s="184" t="s">
        <v>39</v>
      </c>
      <c r="G7" s="149"/>
      <c r="H7" s="107"/>
      <c r="I7" s="107"/>
      <c r="J7" s="182" t="s">
        <v>40</v>
      </c>
      <c r="K7" s="183" t="s">
        <v>37</v>
      </c>
      <c r="L7" s="197" t="s">
        <v>38</v>
      </c>
      <c r="M7" s="107"/>
      <c r="N7" s="107"/>
      <c r="O7" s="149"/>
      <c r="P7" s="12"/>
      <c r="Q7" s="12"/>
      <c r="R7" s="12"/>
      <c r="S7" s="12"/>
      <c r="T7" s="8"/>
      <c r="U7" s="12"/>
      <c r="V7" s="12"/>
      <c r="W7" s="12"/>
      <c r="X7" s="12"/>
      <c r="Y7" s="12"/>
    </row>
    <row r="8" spans="1:25" x14ac:dyDescent="0.25">
      <c r="A8" s="124" t="str">
        <f t="shared" ref="A8:A19" si="0">ROUND(F8,0)&amp;"/"&amp;ROUND(E8,0)</f>
        <v>16/41</v>
      </c>
      <c r="B8" s="185" t="str">
        <f>Kriterienkatalog!C2</f>
        <v>Abwärme Rückgewinnung (ERF)</v>
      </c>
      <c r="C8" s="186">
        <f>ERF!E6</f>
        <v>0.4</v>
      </c>
      <c r="D8" s="186">
        <f t="shared" ref="D8:D10" si="1">C8*E8</f>
        <v>16.400000000000002</v>
      </c>
      <c r="E8" s="187">
        <f>Kriterienkatalog!F2</f>
        <v>41</v>
      </c>
      <c r="F8" s="188">
        <f t="shared" ref="F8:F10" si="2">E8*C8</f>
        <v>16.400000000000002</v>
      </c>
      <c r="G8" s="148"/>
      <c r="H8" s="107"/>
      <c r="I8" s="107"/>
      <c r="J8" s="185" t="str">
        <f>'Standortbewertung (Gemeinden)'!D1</f>
        <v>Umgebungstemperatur</v>
      </c>
      <c r="K8" s="187">
        <f>VLOOKUP(Fragebogen!D5,'Standortbewertung (Gemeinden)'!B2:K1104,3,FALSE)</f>
        <v>12.767708333333367</v>
      </c>
      <c r="L8" s="188">
        <f>Gewichtung!G90</f>
        <v>47.6</v>
      </c>
      <c r="M8" s="107"/>
      <c r="N8" s="107"/>
      <c r="O8" s="149"/>
      <c r="P8" s="12"/>
      <c r="Q8" s="12"/>
      <c r="R8" s="12"/>
      <c r="S8" s="12"/>
      <c r="T8" s="8"/>
      <c r="U8" s="12"/>
      <c r="V8" s="12"/>
      <c r="W8" s="12"/>
      <c r="X8" s="12"/>
      <c r="Y8" s="12"/>
    </row>
    <row r="9" spans="1:25" x14ac:dyDescent="0.25">
      <c r="A9" s="124" t="str">
        <f t="shared" si="0"/>
        <v>37/37</v>
      </c>
      <c r="B9" s="189" t="str">
        <f>Kriterienkatalog!C3</f>
        <v>Erneuerbare Energie (REF)</v>
      </c>
      <c r="C9" s="190">
        <f>REF!E6</f>
        <v>1</v>
      </c>
      <c r="D9" s="190">
        <f t="shared" si="1"/>
        <v>37</v>
      </c>
      <c r="E9" s="191">
        <f>Kriterienkatalog!F3</f>
        <v>37</v>
      </c>
      <c r="F9" s="192">
        <f t="shared" si="2"/>
        <v>37</v>
      </c>
      <c r="G9" s="148"/>
      <c r="H9" s="107"/>
      <c r="I9" s="107"/>
      <c r="J9" s="189" t="str">
        <f>'Standortbewertung (Gemeinden)'!E1</f>
        <v>Wärmeabnehmer</v>
      </c>
      <c r="K9" s="191">
        <f>VLOOKUP(Fragebogen!D5,'Standortbewertung (Gemeinden)'!B2:K1104,4,FALSE)</f>
        <v>23.749375000000036</v>
      </c>
      <c r="L9" s="192">
        <f>Gewichtung!G91</f>
        <v>31.6</v>
      </c>
      <c r="M9" s="107"/>
      <c r="N9" s="107"/>
      <c r="O9" s="149"/>
      <c r="P9" s="12"/>
      <c r="Q9" s="12"/>
      <c r="R9" s="12"/>
      <c r="S9" s="12"/>
      <c r="T9" s="8"/>
      <c r="U9" s="12"/>
      <c r="V9" s="12"/>
      <c r="W9" s="12"/>
      <c r="X9" s="12"/>
      <c r="Y9" s="12"/>
    </row>
    <row r="10" spans="1:25" x14ac:dyDescent="0.25">
      <c r="A10" s="124" t="str">
        <f t="shared" si="0"/>
        <v>23/23</v>
      </c>
      <c r="B10" s="193" t="str">
        <f>Kriterienkatalog!C6</f>
        <v>Recycling (MRR)</v>
      </c>
      <c r="C10" s="194">
        <f>MRR!E6</f>
        <v>1</v>
      </c>
      <c r="D10" s="194">
        <f>C10*E10</f>
        <v>23</v>
      </c>
      <c r="E10" s="195">
        <f>Kriterienkatalog!F6</f>
        <v>23</v>
      </c>
      <c r="F10" s="196">
        <f t="shared" si="2"/>
        <v>23</v>
      </c>
      <c r="G10" s="148"/>
      <c r="H10" s="107"/>
      <c r="I10" s="107"/>
      <c r="J10" s="198" t="str">
        <f>'Standortbewertung (Gemeinden)'!F1</f>
        <v>Wärmesenken</v>
      </c>
      <c r="K10" s="199">
        <f>VLOOKUP(Fragebogen!D5,'Standortbewertung (Gemeinden)'!B2:K1104,5,FALSE)</f>
        <v>6.1692708333333437</v>
      </c>
      <c r="L10" s="200">
        <f>Gewichtung!G92</f>
        <v>20.6</v>
      </c>
      <c r="M10" s="107"/>
      <c r="N10" s="107"/>
      <c r="O10" s="149"/>
      <c r="P10" s="12"/>
      <c r="Q10" s="12"/>
      <c r="R10" s="12"/>
      <c r="S10" s="12"/>
      <c r="T10" s="8"/>
      <c r="U10" s="12"/>
      <c r="V10" s="12"/>
      <c r="W10" s="12"/>
      <c r="X10" s="12"/>
      <c r="Y10" s="12"/>
    </row>
    <row r="11" spans="1:25" x14ac:dyDescent="0.25">
      <c r="A11" s="124"/>
      <c r="B11" s="173" t="s">
        <v>47</v>
      </c>
      <c r="C11" s="174"/>
      <c r="D11" s="174">
        <f>E11-F11</f>
        <v>23.599999999999994</v>
      </c>
      <c r="E11" s="175">
        <v>100</v>
      </c>
      <c r="F11" s="175">
        <f>SUM(F8:F10)</f>
        <v>76.400000000000006</v>
      </c>
      <c r="G11" s="176">
        <f>ROUND(F11/E11*100,0)</f>
        <v>76</v>
      </c>
      <c r="H11" s="177"/>
      <c r="I11" s="124"/>
      <c r="J11" s="124" t="s">
        <v>47</v>
      </c>
      <c r="K11" s="178">
        <f>ROUND(SUM(K8:K10),0)</f>
        <v>43</v>
      </c>
      <c r="L11" s="178">
        <f>100-SUM(K8:K10)</f>
        <v>57.313645833333254</v>
      </c>
      <c r="M11" s="107"/>
      <c r="N11" s="107"/>
      <c r="O11" s="149"/>
      <c r="P11" s="12"/>
      <c r="Q11" s="12"/>
      <c r="R11" s="12"/>
      <c r="S11" s="12"/>
      <c r="T11" s="8"/>
      <c r="U11" s="12"/>
      <c r="V11" s="12"/>
      <c r="W11" s="12"/>
      <c r="X11" s="12"/>
      <c r="Y11" s="12"/>
    </row>
    <row r="12" spans="1:25" x14ac:dyDescent="0.25">
      <c r="A12" s="124"/>
      <c r="B12" s="124" t="str">
        <f>"Ihr Nachhaltigkeitswert: "&amp;G11&amp;" "</f>
        <v xml:space="preserve">Ihr Nachhaltigkeitswert: 76 </v>
      </c>
      <c r="C12" s="179"/>
      <c r="D12" s="179"/>
      <c r="E12" s="180"/>
      <c r="F12" s="180"/>
      <c r="G12" s="176"/>
      <c r="H12" s="124"/>
      <c r="I12" s="124"/>
      <c r="J12" s="124" t="str">
        <f>"Ihre Ökolgische Standortbewertung: "&amp;K11&amp;" "</f>
        <v xml:space="preserve">Ihre Ökolgische Standortbewertung: 43 </v>
      </c>
      <c r="K12" s="124"/>
      <c r="L12" s="124"/>
      <c r="M12" s="107"/>
      <c r="N12" s="107"/>
      <c r="O12" s="149"/>
      <c r="P12" s="12"/>
      <c r="Q12" s="12"/>
      <c r="R12" s="12"/>
      <c r="S12" s="12"/>
      <c r="T12" s="8"/>
      <c r="U12" s="12"/>
      <c r="V12" s="12"/>
      <c r="W12" s="12"/>
      <c r="X12" s="12"/>
      <c r="Y12" s="12"/>
    </row>
    <row r="13" spans="1:25" ht="15.75" thickBot="1" x14ac:dyDescent="0.3">
      <c r="A13" s="124"/>
      <c r="B13" s="124"/>
      <c r="C13" s="181"/>
      <c r="D13" s="179"/>
      <c r="E13" s="180"/>
      <c r="F13" s="180"/>
      <c r="G13" s="176"/>
      <c r="H13" s="124"/>
      <c r="I13" s="124"/>
      <c r="J13" s="124"/>
      <c r="K13" s="124"/>
      <c r="L13" s="124"/>
      <c r="M13" s="107"/>
      <c r="N13" s="107"/>
      <c r="O13" s="149"/>
      <c r="P13" s="12"/>
      <c r="Q13" s="12"/>
      <c r="R13" s="12"/>
      <c r="S13" s="12"/>
      <c r="T13" s="8"/>
      <c r="U13" s="12"/>
      <c r="V13" s="12"/>
      <c r="W13" s="12"/>
      <c r="X13" s="12"/>
      <c r="Y13" s="12"/>
    </row>
    <row r="14" spans="1:25" ht="15.75" thickBot="1" x14ac:dyDescent="0.3">
      <c r="A14" s="124"/>
      <c r="B14" s="182" t="s">
        <v>48</v>
      </c>
      <c r="C14" s="183" t="s">
        <v>8</v>
      </c>
      <c r="D14" s="183" t="s">
        <v>37</v>
      </c>
      <c r="E14" s="183" t="s">
        <v>38</v>
      </c>
      <c r="F14" s="184" t="s">
        <v>39</v>
      </c>
      <c r="G14" s="148"/>
      <c r="H14" s="107"/>
      <c r="I14" s="107"/>
      <c r="J14" s="113"/>
      <c r="K14" s="113"/>
      <c r="L14" s="113"/>
      <c r="M14" s="107"/>
      <c r="N14" s="107"/>
      <c r="O14" s="149"/>
      <c r="P14" s="12"/>
      <c r="Q14" s="12"/>
      <c r="R14" s="12"/>
      <c r="S14" s="12"/>
      <c r="T14" s="8"/>
      <c r="U14" s="12"/>
      <c r="V14" s="12"/>
      <c r="W14" s="12"/>
      <c r="X14" s="12"/>
      <c r="Y14" s="12"/>
    </row>
    <row r="15" spans="1:25" x14ac:dyDescent="0.25">
      <c r="A15" s="124" t="str">
        <f t="shared" si="0"/>
        <v>29/29</v>
      </c>
      <c r="B15" s="201" t="str">
        <f>Kriterienkatalog!C9</f>
        <v>Mitarbeiterzufriedenheit (SM)</v>
      </c>
      <c r="C15" s="202">
        <f>SM!E6</f>
        <v>1</v>
      </c>
      <c r="D15" s="202">
        <f t="shared" ref="D15:D17" si="3">C15*E15</f>
        <v>29</v>
      </c>
      <c r="E15" s="203">
        <f>Kriterienkatalog!F9</f>
        <v>29</v>
      </c>
      <c r="F15" s="204">
        <f t="shared" ref="F15:F17" si="4">E15*C15</f>
        <v>29</v>
      </c>
      <c r="G15" s="148"/>
      <c r="H15" s="107"/>
      <c r="I15" s="107"/>
      <c r="J15" s="182" t="s">
        <v>49</v>
      </c>
      <c r="K15" s="183" t="s">
        <v>37</v>
      </c>
      <c r="L15" s="197" t="s">
        <v>38</v>
      </c>
      <c r="M15" s="107"/>
      <c r="N15" s="107"/>
      <c r="O15" s="149"/>
      <c r="P15" s="12"/>
      <c r="Q15" s="12"/>
      <c r="R15" s="12"/>
      <c r="S15" s="12"/>
      <c r="T15" s="8"/>
      <c r="U15" s="12"/>
      <c r="V15" s="12"/>
      <c r="W15" s="12"/>
      <c r="X15" s="12"/>
      <c r="Y15" s="12"/>
    </row>
    <row r="16" spans="1:25" x14ac:dyDescent="0.25">
      <c r="A16" s="124" t="str">
        <f t="shared" si="0"/>
        <v>7/23</v>
      </c>
      <c r="B16" s="205" t="str">
        <f>Kriterienkatalog!C7</f>
        <v>Weiterbildung (FER)</v>
      </c>
      <c r="C16" s="206">
        <f>FER!E6</f>
        <v>0.3</v>
      </c>
      <c r="D16" s="206">
        <f t="shared" si="3"/>
        <v>6.8999999999999995</v>
      </c>
      <c r="E16" s="207">
        <f>Kriterienkatalog!F7</f>
        <v>23</v>
      </c>
      <c r="F16" s="208">
        <f t="shared" si="4"/>
        <v>6.8999999999999995</v>
      </c>
      <c r="G16" s="148"/>
      <c r="H16" s="107"/>
      <c r="I16" s="107"/>
      <c r="J16" s="201" t="str">
        <f>'Standortbewertung (Gemeinden)'!H1</f>
        <v>Verkehrsanbindung</v>
      </c>
      <c r="K16" s="203">
        <f>VLOOKUP(Fragebogen!D5,'Standortbewertung (Gemeinden)'!B2:K1104,7,FALSE)</f>
        <v>22.333333333333346</v>
      </c>
      <c r="L16" s="204">
        <f>Gewichtung!G119</f>
        <v>25.6</v>
      </c>
      <c r="M16" s="107"/>
      <c r="N16" s="107"/>
      <c r="O16" s="149"/>
      <c r="P16" s="12"/>
      <c r="Q16" s="12"/>
      <c r="R16" s="12"/>
      <c r="S16" s="12"/>
      <c r="T16" s="8"/>
      <c r="U16" s="12"/>
      <c r="V16" s="12"/>
      <c r="W16" s="12"/>
      <c r="X16" s="12"/>
      <c r="Y16" s="12"/>
    </row>
    <row r="17" spans="1:25" x14ac:dyDescent="0.25">
      <c r="A17" s="124" t="str">
        <f t="shared" si="0"/>
        <v>8/19</v>
      </c>
      <c r="B17" s="209" t="str">
        <f>Kriterienkatalog!C8</f>
        <v>Ausbildung (AA)</v>
      </c>
      <c r="C17" s="210">
        <f>AA!E6</f>
        <v>0.4</v>
      </c>
      <c r="D17" s="210">
        <f t="shared" si="3"/>
        <v>7.6000000000000005</v>
      </c>
      <c r="E17" s="211">
        <f>Kriterienkatalog!F8</f>
        <v>19</v>
      </c>
      <c r="F17" s="212">
        <f t="shared" si="4"/>
        <v>7.6000000000000005</v>
      </c>
      <c r="G17" s="149"/>
      <c r="H17" s="107"/>
      <c r="I17" s="107"/>
      <c r="J17" s="205" t="str">
        <f>'Standortbewertung (Gemeinden)'!I1</f>
        <v>Kundennähe</v>
      </c>
      <c r="K17" s="207">
        <f>VLOOKUP(Fragebogen!D5,'Standortbewertung (Gemeinden)'!B2:K1104,8,FALSE)</f>
        <v>16.600000000000001</v>
      </c>
      <c r="L17" s="208">
        <f>Gewichtung!G120</f>
        <v>16.600000000000001</v>
      </c>
      <c r="M17" s="107"/>
      <c r="N17" s="107"/>
      <c r="O17" s="149"/>
      <c r="P17" s="12"/>
      <c r="Q17" s="12"/>
      <c r="R17" s="12"/>
      <c r="S17" s="12"/>
      <c r="T17" s="8"/>
      <c r="U17" s="12"/>
      <c r="V17" s="12"/>
      <c r="W17" s="12"/>
      <c r="X17" s="12"/>
      <c r="Y17" s="12"/>
    </row>
    <row r="18" spans="1:25" x14ac:dyDescent="0.25">
      <c r="A18" s="124" t="str">
        <f t="shared" si="0"/>
        <v>14/14</v>
      </c>
      <c r="B18" s="213" t="str">
        <f>Kriterienkatalog!C12</f>
        <v>Konfliktfreie Komponenten</v>
      </c>
      <c r="C18" s="214">
        <f>Fragebogen!A20</f>
        <v>14</v>
      </c>
      <c r="D18" s="214"/>
      <c r="E18" s="215">
        <f>Kriterienkatalog!F12</f>
        <v>14</v>
      </c>
      <c r="F18" s="216">
        <f>C18</f>
        <v>14</v>
      </c>
      <c r="G18" s="148"/>
      <c r="H18" s="107"/>
      <c r="I18" s="107"/>
      <c r="J18" s="221" t="str">
        <f>'Standortbewertung (Gemeinden)'!J1</f>
        <v>Fachpersonal</v>
      </c>
      <c r="K18" s="222">
        <f>VLOOKUP(Fragebogen!D5,'Standortbewertung (Gemeinden)'!B2:K1104,9,FALSE)</f>
        <v>57.8</v>
      </c>
      <c r="L18" s="223">
        <f>Gewichtung!G121</f>
        <v>57.8</v>
      </c>
      <c r="M18" s="107"/>
      <c r="N18" s="107"/>
      <c r="O18" s="149"/>
      <c r="P18" s="12"/>
      <c r="Q18" s="12"/>
      <c r="R18" s="12"/>
      <c r="S18" s="12"/>
      <c r="T18" s="8"/>
      <c r="U18" s="12"/>
      <c r="V18" s="12"/>
      <c r="W18" s="12"/>
      <c r="X18" s="12"/>
      <c r="Y18" s="12"/>
    </row>
    <row r="19" spans="1:25" x14ac:dyDescent="0.25">
      <c r="A19" s="124" t="str">
        <f t="shared" si="0"/>
        <v>14/14</v>
      </c>
      <c r="B19" s="217" t="str">
        <f>Kriterienkatalog!C13</f>
        <v>Sozial-Standards der Hardwarehersteller</v>
      </c>
      <c r="C19" s="218">
        <f>Fragebogen!A21</f>
        <v>14</v>
      </c>
      <c r="D19" s="218"/>
      <c r="E19" s="219">
        <f>Kriterienkatalog!F13</f>
        <v>14</v>
      </c>
      <c r="F19" s="220">
        <f t="shared" ref="F19" si="5">C19</f>
        <v>14</v>
      </c>
      <c r="G19" s="148"/>
      <c r="H19" s="107"/>
      <c r="I19" s="107"/>
      <c r="J19" s="124" t="s">
        <v>47</v>
      </c>
      <c r="K19" s="178">
        <f>ROUND(SUM(K16:K18),0)</f>
        <v>97</v>
      </c>
      <c r="L19" s="178">
        <f>100-SUM(K16:K18)</f>
        <v>3.2666666666666515</v>
      </c>
      <c r="M19" s="107"/>
      <c r="N19" s="107"/>
      <c r="O19" s="149"/>
      <c r="P19" s="12"/>
      <c r="Q19" s="12"/>
      <c r="R19" s="12"/>
      <c r="S19" s="12"/>
      <c r="T19" s="8"/>
      <c r="U19" s="12"/>
      <c r="V19" s="12"/>
      <c r="W19" s="12"/>
      <c r="X19" s="12"/>
      <c r="Y19" s="12"/>
    </row>
    <row r="20" spans="1:25" x14ac:dyDescent="0.25">
      <c r="A20" s="124"/>
      <c r="B20" s="124" t="s">
        <v>47</v>
      </c>
      <c r="C20" s="179"/>
      <c r="D20" s="179">
        <f>E20-F20</f>
        <v>28.5</v>
      </c>
      <c r="E20" s="180">
        <v>100</v>
      </c>
      <c r="F20" s="180">
        <f>SUM(F15:F19)</f>
        <v>71.5</v>
      </c>
      <c r="G20" s="176">
        <f>ROUND(F20/E20*100,0)</f>
        <v>72</v>
      </c>
      <c r="H20" s="177"/>
      <c r="I20" s="124"/>
      <c r="J20" s="124" t="str">
        <f>"Ihre Ökolgische Standortbewertung: "&amp;K19&amp;" "</f>
        <v xml:space="preserve">Ihre Ökolgische Standortbewertung: 97 </v>
      </c>
      <c r="K20" s="124"/>
      <c r="L20" s="124"/>
      <c r="M20" s="124"/>
      <c r="N20" s="107"/>
      <c r="O20" s="149"/>
      <c r="P20" s="12"/>
      <c r="Q20" s="12"/>
      <c r="R20" s="12"/>
      <c r="S20" s="12"/>
      <c r="T20" s="8"/>
      <c r="U20" s="12"/>
      <c r="V20" s="12"/>
      <c r="W20" s="12"/>
      <c r="X20" s="12"/>
      <c r="Y20" s="12"/>
    </row>
    <row r="21" spans="1:25" x14ac:dyDescent="0.25">
      <c r="A21" s="124"/>
      <c r="B21" s="124" t="str">
        <f>"Ihr Nachhaltigkeitswert: "&amp;G20&amp;" "</f>
        <v xml:space="preserve">Ihr Nachhaltigkeitswert: 72 </v>
      </c>
      <c r="C21" s="179"/>
      <c r="D21" s="179"/>
      <c r="E21" s="180"/>
      <c r="F21" s="180"/>
      <c r="G21" s="176"/>
      <c r="H21" s="124"/>
      <c r="I21" s="124"/>
      <c r="J21" s="124"/>
      <c r="K21" s="124"/>
      <c r="L21" s="124"/>
      <c r="M21" s="124"/>
      <c r="N21" s="107"/>
      <c r="O21" s="149"/>
      <c r="P21" s="12"/>
      <c r="Q21" s="12"/>
      <c r="R21" s="12"/>
      <c r="S21" s="12"/>
      <c r="T21" s="8"/>
      <c r="U21" s="12"/>
      <c r="V21" s="12"/>
      <c r="W21" s="12"/>
      <c r="X21" s="12"/>
      <c r="Y21" s="12"/>
    </row>
    <row r="22" spans="1:25" ht="15.75" thickBot="1" x14ac:dyDescent="0.3">
      <c r="A22" s="107"/>
      <c r="B22" s="107"/>
      <c r="C22" s="146"/>
      <c r="D22" s="146"/>
      <c r="E22" s="147"/>
      <c r="F22" s="147"/>
      <c r="G22" s="148"/>
      <c r="H22" s="107"/>
      <c r="I22" s="107"/>
      <c r="J22" s="107"/>
      <c r="K22" s="107"/>
      <c r="L22" s="107"/>
      <c r="M22" s="107"/>
      <c r="N22" s="107"/>
      <c r="O22" s="149"/>
      <c r="P22" s="12"/>
      <c r="Q22" s="8"/>
      <c r="R22" s="8"/>
      <c r="S22" s="8"/>
      <c r="T22" s="8"/>
      <c r="U22" s="12"/>
      <c r="V22" s="12"/>
      <c r="W22" s="12"/>
      <c r="X22" s="12"/>
      <c r="Y22" s="12"/>
    </row>
    <row r="23" spans="1:25" x14ac:dyDescent="0.25">
      <c r="A23" s="107"/>
      <c r="B23" s="182" t="s">
        <v>58</v>
      </c>
      <c r="C23" s="183" t="s">
        <v>8</v>
      </c>
      <c r="D23" s="183" t="s">
        <v>37</v>
      </c>
      <c r="E23" s="183" t="s">
        <v>38</v>
      </c>
      <c r="F23" s="184" t="s">
        <v>39</v>
      </c>
      <c r="G23" s="148"/>
      <c r="H23" s="107"/>
      <c r="I23" s="107"/>
      <c r="J23" s="182" t="s">
        <v>59</v>
      </c>
      <c r="K23" s="183" t="s">
        <v>37</v>
      </c>
      <c r="L23" s="197" t="s">
        <v>38</v>
      </c>
      <c r="M23" s="107"/>
      <c r="N23" s="107"/>
      <c r="O23" s="149"/>
      <c r="P23" s="12"/>
      <c r="Q23" s="8"/>
      <c r="R23" s="8"/>
      <c r="S23" s="8"/>
      <c r="T23" s="8"/>
      <c r="U23" s="12"/>
      <c r="V23" s="12"/>
      <c r="W23" s="12"/>
      <c r="X23" s="12"/>
      <c r="Y23" s="12"/>
    </row>
    <row r="24" spans="1:25" x14ac:dyDescent="0.25">
      <c r="A24" s="107"/>
      <c r="B24" s="224" t="str">
        <f>Kriterienkatalog!C4</f>
        <v>IT-Auslastung (ITEU)</v>
      </c>
      <c r="C24" s="225">
        <f>ITEU!E6</f>
        <v>0.8</v>
      </c>
      <c r="D24" s="225">
        <f t="shared" ref="D24:D25" si="6">C24*E24</f>
        <v>36</v>
      </c>
      <c r="E24" s="226">
        <f>Kriterienkatalog!F4</f>
        <v>45</v>
      </c>
      <c r="F24" s="227">
        <f t="shared" ref="F24:F25" si="7">E24*C24</f>
        <v>36</v>
      </c>
      <c r="G24" s="148"/>
      <c r="H24" s="107"/>
      <c r="I24" s="107"/>
      <c r="J24" s="224" t="str">
        <f>'Standortbewertung (Gemeinden)'!L1</f>
        <v>Steuern</v>
      </c>
      <c r="K24" s="226">
        <f>VLOOKUP(Fragebogen!D5,'Standortbewertung (Gemeinden)'!B2:N1104,11,FALSE)</f>
        <v>1.6000000000000003</v>
      </c>
      <c r="L24" s="227">
        <f>Gewichtung!G148</f>
        <v>16</v>
      </c>
      <c r="M24" s="107"/>
      <c r="N24" s="107"/>
      <c r="O24" s="149"/>
      <c r="P24" s="12"/>
      <c r="Q24" s="8"/>
      <c r="R24" s="8"/>
      <c r="S24" s="8"/>
      <c r="T24" s="8"/>
      <c r="U24" s="12"/>
      <c r="V24" s="12"/>
      <c r="W24" s="12"/>
      <c r="X24" s="12"/>
      <c r="Y24" s="12"/>
    </row>
    <row r="25" spans="1:25" x14ac:dyDescent="0.25">
      <c r="A25" s="107"/>
      <c r="B25" s="228" t="str">
        <f>Kriterienkatalog!C5</f>
        <v>Infrastruktur (EPUE)</v>
      </c>
      <c r="C25" s="229">
        <f>PUE!E6</f>
        <v>0.2</v>
      </c>
      <c r="D25" s="229">
        <f t="shared" si="6"/>
        <v>8.4</v>
      </c>
      <c r="E25" s="230">
        <f>Kriterienkatalog!F5</f>
        <v>42</v>
      </c>
      <c r="F25" s="231">
        <f t="shared" si="7"/>
        <v>8.4</v>
      </c>
      <c r="G25" s="148"/>
      <c r="H25" s="107"/>
      <c r="I25" s="107"/>
      <c r="J25" s="228" t="str">
        <f>'Standortbewertung (Gemeinden)'!M1</f>
        <v>Strompreis</v>
      </c>
      <c r="K25" s="230">
        <f>VLOOKUP(Fragebogen!D5,'Standortbewertung (Gemeinden)'!B2:N1104,12,FALSE)</f>
        <v>22.142187499999928</v>
      </c>
      <c r="L25" s="231">
        <f>Gewichtung!G149</f>
        <v>37</v>
      </c>
      <c r="M25" s="107"/>
      <c r="N25" s="107"/>
      <c r="O25" s="149"/>
      <c r="P25" s="12"/>
      <c r="Q25" s="8"/>
      <c r="R25" s="8"/>
      <c r="S25" s="8"/>
      <c r="T25" s="8"/>
      <c r="U25" s="12"/>
      <c r="V25" s="12"/>
      <c r="W25" s="12"/>
      <c r="X25" s="12"/>
      <c r="Y25" s="12"/>
    </row>
    <row r="26" spans="1:25" x14ac:dyDescent="0.25">
      <c r="A26" s="107"/>
      <c r="B26" s="232" t="str">
        <f>Kriterienkatalog!C11</f>
        <v>DCIM</v>
      </c>
      <c r="C26" s="233">
        <f>Fragebogen!A19</f>
        <v>13</v>
      </c>
      <c r="D26" s="233"/>
      <c r="E26" s="234">
        <f>Kriterienkatalog!F11</f>
        <v>13</v>
      </c>
      <c r="F26" s="235">
        <f>C26</f>
        <v>13</v>
      </c>
      <c r="G26" s="148"/>
      <c r="H26" s="107"/>
      <c r="I26" s="107"/>
      <c r="J26" s="236" t="str">
        <f>'Standortbewertung (Gemeinden)'!N1</f>
        <v>Breitbandverfügbarkeit</v>
      </c>
      <c r="K26" s="237">
        <f>VLOOKUP(Fragebogen!D5,'Standortbewertung (Gemeinden)'!B2:N1104,13,FALSE)</f>
        <v>45.457812500000003</v>
      </c>
      <c r="L26" s="238">
        <f>Gewichtung!G150</f>
        <v>47</v>
      </c>
      <c r="M26" s="107"/>
      <c r="N26" s="107"/>
      <c r="O26" s="149"/>
      <c r="P26" s="12"/>
      <c r="Q26" s="12"/>
      <c r="R26" s="12"/>
      <c r="S26" s="12"/>
      <c r="T26" s="12"/>
      <c r="U26" s="12"/>
      <c r="V26" s="12"/>
      <c r="W26" s="12"/>
      <c r="X26" s="12"/>
      <c r="Y26" s="12"/>
    </row>
    <row r="27" spans="1:25" x14ac:dyDescent="0.25">
      <c r="A27" s="107"/>
      <c r="B27" s="173" t="s">
        <v>47</v>
      </c>
      <c r="C27" s="174"/>
      <c r="D27" s="174">
        <f>E27-F27</f>
        <v>42.6</v>
      </c>
      <c r="E27" s="175">
        <f>SUM(E24:E26)</f>
        <v>100</v>
      </c>
      <c r="F27" s="175">
        <f>SUM(F24:F26)</f>
        <v>57.4</v>
      </c>
      <c r="G27" s="176">
        <f>ROUND(F27/E27*100,0)</f>
        <v>57</v>
      </c>
      <c r="H27" s="177"/>
      <c r="I27" s="124"/>
      <c r="J27" s="124" t="s">
        <v>47</v>
      </c>
      <c r="K27" s="178">
        <f>ROUND(SUM(K24:K26),0)</f>
        <v>69</v>
      </c>
      <c r="L27" s="178">
        <f>100-SUM(K24:K26)</f>
        <v>30.800000000000068</v>
      </c>
      <c r="M27" s="107"/>
      <c r="N27" s="107"/>
      <c r="O27" s="149"/>
      <c r="P27" s="12"/>
      <c r="Q27" s="12"/>
      <c r="R27" s="12"/>
      <c r="S27" s="12"/>
      <c r="T27" s="12"/>
      <c r="U27" s="12"/>
      <c r="V27" s="12"/>
      <c r="W27" s="12"/>
      <c r="X27" s="12"/>
      <c r="Y27" s="12"/>
    </row>
    <row r="28" spans="1:25" x14ac:dyDescent="0.25">
      <c r="A28" s="107"/>
      <c r="B28" s="124" t="str">
        <f>"Ihr Nachhaltigkeitswert: "&amp;G27&amp;" "</f>
        <v xml:space="preserve">Ihr Nachhaltigkeitswert: 57 </v>
      </c>
      <c r="C28" s="179"/>
      <c r="D28" s="179"/>
      <c r="E28" s="180"/>
      <c r="F28" s="180"/>
      <c r="G28" s="176"/>
      <c r="H28" s="124"/>
      <c r="I28" s="124"/>
      <c r="J28" s="124" t="str">
        <f>"Ihre Ökolgische Standortbewertung: "&amp;K27&amp;" "</f>
        <v xml:space="preserve">Ihre Ökolgische Standortbewertung: 69 </v>
      </c>
      <c r="K28" s="124"/>
      <c r="L28" s="124"/>
      <c r="M28" s="107"/>
      <c r="N28" s="107"/>
      <c r="O28" s="149"/>
      <c r="P28" s="12"/>
      <c r="Q28" s="12"/>
      <c r="R28" s="12"/>
      <c r="S28" s="12"/>
      <c r="T28" s="12"/>
      <c r="U28" s="12"/>
      <c r="V28" s="12"/>
      <c r="W28" s="12"/>
      <c r="X28" s="12"/>
      <c r="Y28" s="12"/>
    </row>
    <row r="29" spans="1:25" ht="15.75" thickBot="1" x14ac:dyDescent="0.3">
      <c r="A29" s="155"/>
      <c r="B29" s="155"/>
      <c r="C29" s="156"/>
      <c r="D29" s="157"/>
      <c r="E29" s="157"/>
      <c r="F29" s="157"/>
      <c r="G29" s="158"/>
      <c r="H29" s="155"/>
      <c r="I29" s="155"/>
      <c r="J29" s="155"/>
      <c r="K29" s="155"/>
      <c r="L29" s="155"/>
      <c r="M29" s="155"/>
      <c r="N29" s="155"/>
      <c r="O29" s="159"/>
      <c r="P29" s="12"/>
      <c r="Q29" s="12"/>
      <c r="R29" s="12"/>
      <c r="S29" s="12"/>
      <c r="T29" s="12"/>
      <c r="U29" s="12"/>
      <c r="V29" s="12"/>
      <c r="W29" s="12"/>
      <c r="X29" s="12"/>
      <c r="Y29" s="12"/>
    </row>
    <row r="30" spans="1:25" ht="15.75" thickTop="1" x14ac:dyDescent="0.25">
      <c r="A30" s="162" t="s">
        <v>1300</v>
      </c>
      <c r="B30" s="160"/>
      <c r="C30" s="160"/>
      <c r="D30" s="160"/>
      <c r="E30" s="160"/>
      <c r="F30" s="160"/>
      <c r="G30" s="160"/>
      <c r="H30" s="160"/>
      <c r="I30" s="160"/>
      <c r="J30" s="160"/>
      <c r="K30" s="160"/>
      <c r="L30" s="160"/>
      <c r="M30" s="160"/>
      <c r="N30" s="160"/>
      <c r="O30" s="160"/>
      <c r="P30" s="12"/>
      <c r="Q30" s="12"/>
      <c r="R30" s="12"/>
      <c r="S30" s="12"/>
      <c r="T30" s="12"/>
      <c r="U30" s="12"/>
      <c r="V30" s="12"/>
      <c r="W30" s="12"/>
      <c r="X30" s="12"/>
      <c r="Y30" s="12"/>
    </row>
    <row r="31" spans="1:25" x14ac:dyDescent="0.25">
      <c r="A31" s="160"/>
      <c r="B31" s="160"/>
      <c r="C31" s="160"/>
      <c r="D31" s="160"/>
      <c r="E31" s="160"/>
      <c r="F31" s="160"/>
      <c r="G31" s="160"/>
      <c r="H31" s="160"/>
      <c r="I31" s="160"/>
      <c r="J31" s="160"/>
      <c r="K31" s="160"/>
      <c r="L31" s="160"/>
      <c r="M31" s="160"/>
      <c r="N31" s="160"/>
      <c r="O31" s="160"/>
      <c r="P31" s="12"/>
      <c r="Q31" s="12"/>
      <c r="R31" s="12"/>
      <c r="S31" s="12"/>
      <c r="T31" s="12"/>
      <c r="U31" s="12"/>
      <c r="V31" s="12"/>
      <c r="W31" s="12"/>
      <c r="X31" s="12"/>
      <c r="Y31" s="12"/>
    </row>
    <row r="32" spans="1:25" ht="15.75" thickBot="1" x14ac:dyDescent="0.3">
      <c r="A32" s="161"/>
      <c r="B32" s="161"/>
      <c r="C32" s="161"/>
      <c r="D32" s="161"/>
      <c r="E32" s="161"/>
      <c r="F32" s="161"/>
      <c r="G32" s="161"/>
      <c r="H32" s="161"/>
      <c r="I32" s="161"/>
      <c r="J32" s="161"/>
      <c r="K32" s="161"/>
      <c r="L32" s="161"/>
      <c r="M32" s="161"/>
      <c r="N32" s="161"/>
      <c r="O32" s="161"/>
      <c r="P32" s="12"/>
      <c r="Q32" s="12"/>
      <c r="R32" s="12"/>
      <c r="S32" s="12"/>
      <c r="T32" s="12"/>
      <c r="U32" s="12"/>
      <c r="V32" s="12"/>
      <c r="W32" s="12"/>
      <c r="X32" s="12"/>
      <c r="Y32" s="12"/>
    </row>
    <row r="33" spans="1:25" ht="15.75" customHeight="1" thickTop="1" x14ac:dyDescent="0.25">
      <c r="A33" s="169"/>
      <c r="B33" s="163" t="s">
        <v>1299</v>
      </c>
      <c r="C33" s="163"/>
      <c r="D33" s="163"/>
      <c r="E33" s="163"/>
      <c r="F33" s="163"/>
      <c r="G33" s="171"/>
      <c r="H33" s="169"/>
      <c r="I33" s="169"/>
      <c r="J33" s="163" t="s">
        <v>1298</v>
      </c>
      <c r="K33" s="163"/>
      <c r="L33" s="163"/>
      <c r="M33" s="169"/>
      <c r="N33" s="169"/>
      <c r="O33" s="163"/>
      <c r="P33" s="12"/>
      <c r="Q33" s="12"/>
      <c r="R33" s="12"/>
      <c r="S33" s="12"/>
      <c r="T33" s="12"/>
      <c r="U33" s="12"/>
      <c r="V33" s="12"/>
      <c r="W33" s="12"/>
      <c r="X33" s="12"/>
      <c r="Y33" s="12"/>
    </row>
    <row r="34" spans="1:25" ht="15" customHeight="1" x14ac:dyDescent="0.25">
      <c r="A34" s="170"/>
      <c r="B34" s="164"/>
      <c r="C34" s="164"/>
      <c r="D34" s="164"/>
      <c r="E34" s="164"/>
      <c r="F34" s="164"/>
      <c r="G34" s="172"/>
      <c r="H34" s="170"/>
      <c r="I34" s="170"/>
      <c r="J34" s="164"/>
      <c r="K34" s="164"/>
      <c r="L34" s="164"/>
      <c r="M34" s="170"/>
      <c r="N34" s="170"/>
      <c r="O34" s="164"/>
      <c r="P34" s="12"/>
      <c r="Q34" s="12"/>
      <c r="R34" s="12"/>
      <c r="S34" s="12"/>
      <c r="T34" s="12"/>
      <c r="U34" s="12"/>
      <c r="V34" s="12"/>
      <c r="W34" s="12"/>
      <c r="X34" s="12"/>
      <c r="Y34" s="12"/>
    </row>
    <row r="35" spans="1:25" x14ac:dyDescent="0.25">
      <c r="A35" s="165"/>
      <c r="B35" s="165"/>
      <c r="C35" s="166"/>
      <c r="D35" s="167"/>
      <c r="E35" s="167"/>
      <c r="F35" s="167"/>
      <c r="G35" s="168"/>
      <c r="H35" s="165"/>
      <c r="I35" s="165"/>
      <c r="J35" s="165"/>
      <c r="K35" s="165"/>
      <c r="L35" s="165"/>
      <c r="M35" s="165"/>
      <c r="N35" s="165"/>
      <c r="O35" s="149"/>
      <c r="P35" s="12"/>
      <c r="Q35" s="12"/>
      <c r="R35" s="12"/>
      <c r="S35" s="12"/>
      <c r="T35" s="12"/>
      <c r="U35" s="12"/>
      <c r="V35" s="12"/>
      <c r="W35" s="12"/>
      <c r="X35" s="12"/>
      <c r="Y35" s="12"/>
    </row>
    <row r="36" spans="1:25" x14ac:dyDescent="0.25">
      <c r="A36" s="2"/>
      <c r="B36" s="2"/>
      <c r="C36" s="2"/>
      <c r="D36" s="2"/>
      <c r="E36" s="2"/>
      <c r="F36" s="2"/>
      <c r="G36" s="25"/>
      <c r="H36" s="2"/>
      <c r="I36" s="2"/>
      <c r="J36" s="2"/>
      <c r="K36" s="2"/>
      <c r="L36" s="2"/>
      <c r="M36" s="2"/>
      <c r="N36" s="2"/>
      <c r="O36" s="25"/>
      <c r="P36" s="12"/>
      <c r="Q36" s="12"/>
      <c r="R36" s="12"/>
      <c r="S36" s="12"/>
      <c r="T36" s="12"/>
      <c r="U36" s="12"/>
      <c r="V36" s="12"/>
      <c r="W36" s="12"/>
      <c r="X36" s="12"/>
      <c r="Y36" s="12"/>
    </row>
    <row r="37" spans="1:25" x14ac:dyDescent="0.25">
      <c r="A37" s="2"/>
      <c r="B37" s="2"/>
      <c r="C37" s="2"/>
      <c r="D37" s="2"/>
      <c r="E37" s="2"/>
      <c r="F37" s="2"/>
      <c r="G37" s="25"/>
      <c r="H37" s="2"/>
      <c r="I37" s="2"/>
      <c r="J37" s="2"/>
      <c r="K37" s="2"/>
      <c r="L37" s="2"/>
      <c r="M37" s="2"/>
      <c r="N37" s="2"/>
      <c r="O37" s="25"/>
      <c r="P37" s="12"/>
      <c r="Q37" s="12"/>
      <c r="R37" s="12"/>
      <c r="S37" s="12"/>
      <c r="T37" s="12"/>
      <c r="U37" s="12"/>
      <c r="V37" s="12"/>
      <c r="W37" s="12"/>
      <c r="X37" s="12"/>
      <c r="Y37" s="12"/>
    </row>
    <row r="38" spans="1:25" x14ac:dyDescent="0.25">
      <c r="A38" s="2"/>
      <c r="B38" s="2"/>
      <c r="C38" s="2"/>
      <c r="D38" s="2"/>
      <c r="E38" s="26"/>
      <c r="F38" s="2"/>
      <c r="G38" s="25"/>
      <c r="H38" s="2"/>
      <c r="I38" s="2"/>
      <c r="J38" s="2"/>
      <c r="K38" s="2"/>
      <c r="L38" s="2"/>
      <c r="M38" s="2"/>
      <c r="N38" s="2"/>
      <c r="O38" s="25"/>
      <c r="P38" s="12"/>
      <c r="Q38" s="12"/>
      <c r="R38" s="12"/>
      <c r="S38" s="12"/>
      <c r="T38" s="12"/>
      <c r="U38" s="12"/>
      <c r="V38" s="12"/>
      <c r="W38" s="12"/>
      <c r="X38" s="12"/>
      <c r="Y38" s="12"/>
    </row>
    <row r="39" spans="1:25" x14ac:dyDescent="0.25">
      <c r="A39" s="2"/>
      <c r="B39" s="27"/>
      <c r="C39" s="2"/>
      <c r="D39" s="2"/>
      <c r="E39" s="26"/>
      <c r="F39" s="2"/>
      <c r="G39" s="25"/>
      <c r="H39" s="2"/>
      <c r="I39" s="2"/>
      <c r="J39" s="2"/>
      <c r="K39" s="2"/>
      <c r="L39" s="2"/>
      <c r="M39" s="2"/>
      <c r="N39" s="2"/>
      <c r="O39" s="25"/>
    </row>
    <row r="40" spans="1:25" x14ac:dyDescent="0.25">
      <c r="A40" s="2"/>
      <c r="B40" s="27"/>
      <c r="C40" s="2"/>
      <c r="D40" s="2"/>
      <c r="E40" s="26"/>
      <c r="F40" s="2"/>
      <c r="G40" s="25"/>
      <c r="H40" s="2"/>
      <c r="I40" s="2"/>
      <c r="J40" s="2"/>
      <c r="K40" s="2"/>
      <c r="L40" s="2"/>
      <c r="M40" s="2"/>
      <c r="N40" s="2"/>
      <c r="O40" s="25"/>
    </row>
    <row r="41" spans="1:25" x14ac:dyDescent="0.25">
      <c r="A41" s="2"/>
      <c r="B41" s="2"/>
      <c r="C41" s="2"/>
      <c r="D41" s="28"/>
      <c r="E41" s="26"/>
      <c r="F41" s="2"/>
      <c r="G41" s="25"/>
      <c r="H41" s="2"/>
      <c r="I41" s="2"/>
      <c r="J41" s="2"/>
      <c r="K41" s="2"/>
      <c r="L41" s="2"/>
      <c r="M41" s="2"/>
      <c r="N41" s="2"/>
      <c r="O41" s="25"/>
    </row>
    <row r="42" spans="1:25" x14ac:dyDescent="0.25">
      <c r="A42" s="2"/>
      <c r="B42" s="2"/>
      <c r="C42" s="2"/>
      <c r="D42" s="28"/>
      <c r="E42" s="26"/>
      <c r="F42" s="2"/>
      <c r="G42" s="25"/>
      <c r="H42" s="2"/>
      <c r="I42" s="2"/>
      <c r="J42" s="2"/>
      <c r="K42" s="2"/>
      <c r="L42" s="2"/>
      <c r="M42" s="2"/>
      <c r="N42" s="2"/>
      <c r="O42" s="25"/>
    </row>
    <row r="43" spans="1:25" x14ac:dyDescent="0.25">
      <c r="A43" s="2"/>
      <c r="B43" s="2"/>
      <c r="C43" s="2"/>
      <c r="D43" s="28"/>
      <c r="E43" s="26"/>
      <c r="F43" s="2"/>
      <c r="G43" s="25"/>
      <c r="H43" s="2"/>
      <c r="I43" s="2"/>
      <c r="J43" s="2"/>
      <c r="K43" s="2"/>
      <c r="L43" s="2"/>
      <c r="M43" s="2"/>
      <c r="N43" s="2"/>
      <c r="O43" s="25"/>
    </row>
    <row r="44" spans="1:25" x14ac:dyDescent="0.25">
      <c r="A44" s="2"/>
      <c r="B44" s="2"/>
      <c r="C44" s="2"/>
      <c r="D44" s="28"/>
      <c r="E44" s="26"/>
      <c r="F44" s="2"/>
      <c r="G44" s="25"/>
      <c r="H44" s="2"/>
      <c r="I44" s="2"/>
      <c r="J44" s="2"/>
      <c r="K44" s="2"/>
      <c r="L44" s="2"/>
      <c r="M44" s="2"/>
      <c r="N44" s="2"/>
      <c r="O44" s="25"/>
    </row>
    <row r="45" spans="1:25" x14ac:dyDescent="0.25">
      <c r="A45" s="2"/>
      <c r="B45" s="2"/>
      <c r="C45" s="2"/>
      <c r="D45" s="28"/>
      <c r="E45" s="26"/>
      <c r="F45" s="2"/>
      <c r="G45" s="25"/>
      <c r="H45" s="2"/>
      <c r="I45" s="2"/>
      <c r="J45" s="2"/>
      <c r="K45" s="2"/>
      <c r="L45" s="2"/>
      <c r="M45" s="2"/>
      <c r="N45" s="2"/>
      <c r="O45" s="25"/>
    </row>
    <row r="46" spans="1:25" x14ac:dyDescent="0.25">
      <c r="A46" s="2"/>
      <c r="B46" s="2"/>
      <c r="C46" s="2"/>
      <c r="D46" s="28"/>
      <c r="E46" s="26"/>
      <c r="F46" s="2"/>
      <c r="G46" s="25"/>
      <c r="H46" s="2"/>
      <c r="I46" s="2"/>
      <c r="J46" s="2"/>
      <c r="K46" s="2"/>
      <c r="L46" s="2"/>
      <c r="M46" s="2"/>
      <c r="N46" s="2"/>
      <c r="O46" s="25"/>
    </row>
    <row r="47" spans="1:25" x14ac:dyDescent="0.25">
      <c r="A47" s="2"/>
      <c r="B47" s="2"/>
      <c r="C47" s="2"/>
      <c r="D47" s="28"/>
      <c r="E47" s="26"/>
      <c r="F47" s="2"/>
      <c r="G47" s="25"/>
      <c r="H47" s="2"/>
      <c r="I47" s="2"/>
      <c r="J47" s="2"/>
      <c r="K47" s="2"/>
      <c r="L47" s="2"/>
      <c r="M47" s="2"/>
      <c r="N47" s="2"/>
      <c r="O47" s="25"/>
    </row>
    <row r="48" spans="1:25" x14ac:dyDescent="0.25">
      <c r="A48" s="2"/>
      <c r="B48" s="2"/>
      <c r="C48" s="2"/>
      <c r="D48" s="28"/>
      <c r="E48" s="26"/>
      <c r="F48" s="2"/>
      <c r="G48" s="25"/>
      <c r="H48" s="2"/>
      <c r="I48" s="2"/>
      <c r="J48" s="2"/>
      <c r="K48" s="2"/>
      <c r="L48" s="2"/>
      <c r="M48" s="2"/>
      <c r="N48" s="2"/>
      <c r="O48" s="25"/>
    </row>
    <row r="49" spans="1:15" x14ac:dyDescent="0.25">
      <c r="A49" s="2"/>
      <c r="B49" s="2"/>
      <c r="C49" s="2"/>
      <c r="D49" s="2"/>
      <c r="E49" s="2"/>
      <c r="F49" s="2"/>
      <c r="G49" s="25"/>
      <c r="H49" s="2"/>
      <c r="I49" s="2"/>
      <c r="J49" s="2"/>
      <c r="K49" s="2"/>
      <c r="L49" s="2"/>
      <c r="M49" s="2"/>
      <c r="N49" s="2"/>
      <c r="O49" s="25"/>
    </row>
    <row r="50" spans="1:15" x14ac:dyDescent="0.25">
      <c r="A50" s="2"/>
      <c r="B50" s="2"/>
      <c r="C50" s="2"/>
      <c r="D50" s="2"/>
      <c r="E50" s="2"/>
      <c r="F50" s="2"/>
      <c r="G50" s="25"/>
      <c r="H50" s="2"/>
      <c r="I50" s="2"/>
      <c r="J50" s="2"/>
      <c r="K50" s="2"/>
      <c r="L50" s="2"/>
      <c r="M50" s="2"/>
      <c r="N50" s="2"/>
      <c r="O50" s="25"/>
    </row>
    <row r="51" spans="1:15" x14ac:dyDescent="0.25">
      <c r="A51" s="2"/>
      <c r="B51" s="2"/>
      <c r="C51" s="2"/>
      <c r="D51" s="2"/>
      <c r="E51" s="2"/>
      <c r="F51" s="2"/>
      <c r="G51" s="25"/>
      <c r="H51" s="2"/>
      <c r="I51" s="2"/>
      <c r="J51" s="2"/>
      <c r="K51" s="2"/>
      <c r="L51" s="2"/>
      <c r="M51" s="2"/>
      <c r="N51" s="2"/>
      <c r="O51" s="25"/>
    </row>
    <row r="52" spans="1:15" x14ac:dyDescent="0.25">
      <c r="A52" s="2"/>
      <c r="B52" s="2"/>
      <c r="C52" s="2"/>
      <c r="D52" s="2"/>
      <c r="E52" s="2"/>
      <c r="F52" s="2"/>
      <c r="G52" s="25"/>
      <c r="H52" s="2"/>
      <c r="I52" s="2"/>
      <c r="J52" s="2"/>
      <c r="K52" s="2"/>
      <c r="L52" s="2"/>
      <c r="M52" s="2"/>
      <c r="N52" s="2"/>
      <c r="O52" s="25"/>
    </row>
    <row r="53" spans="1:15" x14ac:dyDescent="0.25">
      <c r="A53" s="2"/>
      <c r="B53" s="2"/>
      <c r="C53" s="2"/>
      <c r="D53" s="2"/>
      <c r="E53" s="2"/>
      <c r="F53" s="2"/>
      <c r="G53" s="25"/>
      <c r="H53" s="2"/>
      <c r="I53" s="2"/>
      <c r="J53" s="2"/>
      <c r="K53" s="2"/>
      <c r="L53" s="2"/>
      <c r="M53" s="2"/>
      <c r="N53" s="2"/>
      <c r="O53" s="25"/>
    </row>
    <row r="54" spans="1:15" x14ac:dyDescent="0.25">
      <c r="A54" s="2"/>
      <c r="B54" s="2"/>
      <c r="C54" s="2"/>
      <c r="D54" s="2"/>
      <c r="E54" s="2"/>
      <c r="F54" s="2"/>
      <c r="G54" s="25"/>
      <c r="H54" s="2"/>
      <c r="I54" s="2"/>
      <c r="J54" s="2"/>
      <c r="K54" s="2"/>
      <c r="L54" s="2"/>
      <c r="M54" s="2"/>
      <c r="N54" s="2"/>
      <c r="O54" s="25"/>
    </row>
    <row r="55" spans="1:15" x14ac:dyDescent="0.25">
      <c r="A55" s="2"/>
      <c r="B55" s="2"/>
      <c r="C55" s="2"/>
      <c r="D55" s="2"/>
      <c r="E55" s="2"/>
      <c r="F55" s="2"/>
      <c r="G55" s="25"/>
      <c r="H55" s="2"/>
      <c r="I55" s="2"/>
      <c r="J55" s="2"/>
      <c r="K55" s="2"/>
      <c r="L55" s="2"/>
      <c r="M55" s="2"/>
      <c r="N55" s="2"/>
      <c r="O55" s="25"/>
    </row>
    <row r="56" spans="1:15" x14ac:dyDescent="0.25">
      <c r="A56" s="2"/>
      <c r="B56" s="2"/>
      <c r="C56" s="2"/>
      <c r="D56" s="2"/>
      <c r="E56" s="2"/>
      <c r="F56" s="2"/>
      <c r="G56" s="25"/>
      <c r="H56" s="2"/>
      <c r="I56" s="2"/>
      <c r="J56" s="2"/>
      <c r="K56" s="2"/>
      <c r="L56" s="2"/>
      <c r="M56" s="2"/>
      <c r="N56" s="2"/>
      <c r="O56" s="25"/>
    </row>
    <row r="57" spans="1:15" x14ac:dyDescent="0.25">
      <c r="A57" s="2"/>
      <c r="B57" s="2"/>
      <c r="C57" s="2"/>
      <c r="D57" s="2"/>
      <c r="E57" s="2"/>
      <c r="F57" s="2"/>
      <c r="G57" s="25"/>
      <c r="H57" s="2"/>
      <c r="I57" s="2"/>
      <c r="J57" s="2"/>
      <c r="K57" s="2"/>
      <c r="L57" s="2"/>
      <c r="M57" s="2"/>
      <c r="N57" s="2"/>
      <c r="O57" s="25"/>
    </row>
    <row r="58" spans="1:15" x14ac:dyDescent="0.25">
      <c r="A58" s="2"/>
      <c r="B58" s="2"/>
      <c r="C58" s="2"/>
      <c r="D58" s="2"/>
      <c r="E58" s="2"/>
      <c r="F58" s="2"/>
      <c r="G58" s="25"/>
      <c r="H58" s="2"/>
      <c r="I58" s="2"/>
      <c r="J58" s="2"/>
      <c r="K58" s="2"/>
      <c r="L58" s="2"/>
      <c r="M58" s="2"/>
      <c r="N58" s="2"/>
      <c r="O58" s="25"/>
    </row>
    <row r="59" spans="1:15" x14ac:dyDescent="0.25">
      <c r="A59" s="2"/>
      <c r="B59" s="2"/>
      <c r="C59" s="2"/>
      <c r="D59" s="2"/>
      <c r="E59" s="2"/>
      <c r="F59" s="2"/>
      <c r="G59" s="25"/>
      <c r="H59" s="2"/>
      <c r="I59" s="2"/>
      <c r="J59" s="2"/>
      <c r="K59" s="2"/>
      <c r="L59" s="2"/>
      <c r="M59" s="2"/>
      <c r="N59" s="2"/>
      <c r="O59" s="25"/>
    </row>
    <row r="60" spans="1:15" x14ac:dyDescent="0.25">
      <c r="A60" s="2"/>
      <c r="B60" s="2"/>
      <c r="C60" s="2"/>
      <c r="D60" s="2"/>
      <c r="E60" s="2"/>
      <c r="F60" s="2"/>
      <c r="G60" s="25"/>
      <c r="H60" s="2"/>
      <c r="I60" s="2"/>
      <c r="J60" s="2"/>
      <c r="K60" s="2"/>
      <c r="L60" s="2"/>
      <c r="M60" s="2"/>
      <c r="N60" s="2"/>
      <c r="O60" s="25"/>
    </row>
    <row r="61" spans="1:15" x14ac:dyDescent="0.25">
      <c r="A61" s="2"/>
      <c r="B61" s="2"/>
      <c r="C61" s="2"/>
      <c r="D61" s="2"/>
      <c r="E61" s="2"/>
      <c r="F61" s="2"/>
      <c r="G61" s="25"/>
      <c r="H61" s="2"/>
      <c r="I61" s="2"/>
      <c r="J61" s="2"/>
      <c r="K61" s="2"/>
      <c r="L61" s="2"/>
      <c r="M61" s="2"/>
      <c r="N61" s="2"/>
      <c r="O61" s="25"/>
    </row>
    <row r="62" spans="1:15" x14ac:dyDescent="0.25">
      <c r="A62" s="2"/>
      <c r="B62" s="2"/>
      <c r="C62" s="2"/>
      <c r="D62" s="2"/>
      <c r="E62" s="2"/>
      <c r="F62" s="2"/>
      <c r="G62" s="25"/>
      <c r="H62" s="2"/>
      <c r="I62" s="2"/>
      <c r="J62" s="2"/>
      <c r="K62" s="2"/>
      <c r="L62" s="2"/>
      <c r="M62" s="2"/>
      <c r="N62" s="2"/>
      <c r="O62" s="25"/>
    </row>
    <row r="63" spans="1:15" x14ac:dyDescent="0.25">
      <c r="A63" s="2"/>
      <c r="B63" s="2"/>
      <c r="C63" s="2"/>
      <c r="D63" s="2"/>
      <c r="E63" s="2"/>
      <c r="F63" s="2"/>
      <c r="G63" s="25"/>
      <c r="H63" s="2"/>
      <c r="I63" s="2"/>
      <c r="J63" s="2"/>
      <c r="K63" s="2"/>
      <c r="L63" s="2"/>
      <c r="M63" s="2"/>
      <c r="N63" s="2"/>
      <c r="O63" s="25"/>
    </row>
    <row r="64" spans="1:15" x14ac:dyDescent="0.25">
      <c r="A64" s="2"/>
      <c r="B64" s="2"/>
      <c r="C64" s="2"/>
      <c r="D64" s="2"/>
      <c r="E64" s="2"/>
      <c r="F64" s="2"/>
      <c r="G64" s="25"/>
      <c r="H64" s="2"/>
      <c r="I64" s="2"/>
      <c r="J64" s="2"/>
      <c r="K64" s="2"/>
      <c r="L64" s="2"/>
      <c r="M64" s="2"/>
      <c r="N64" s="2"/>
      <c r="O64" s="25"/>
    </row>
    <row r="65" spans="1:15" ht="15.75" thickBot="1" x14ac:dyDescent="0.3">
      <c r="A65" s="29"/>
      <c r="B65" s="29"/>
      <c r="C65" s="29"/>
      <c r="D65" s="29"/>
      <c r="E65" s="29"/>
      <c r="F65" s="29"/>
      <c r="G65" s="30"/>
      <c r="H65" s="29"/>
      <c r="I65" s="29"/>
      <c r="J65" s="29"/>
      <c r="K65" s="29"/>
      <c r="L65" s="29"/>
      <c r="M65" s="29"/>
      <c r="N65" s="29"/>
      <c r="O65" s="30"/>
    </row>
    <row r="66" spans="1:15" ht="15.75" hidden="1" thickTop="1" x14ac:dyDescent="0.25"/>
    <row r="67" spans="1:15" hidden="1" x14ac:dyDescent="0.25"/>
    <row r="68" spans="1:15" hidden="1" x14ac:dyDescent="0.25"/>
    <row r="69" spans="1:15" hidden="1" x14ac:dyDescent="0.25"/>
    <row r="70" spans="1:15" hidden="1" x14ac:dyDescent="0.25"/>
    <row r="71" spans="1:15" hidden="1" x14ac:dyDescent="0.25"/>
  </sheetData>
  <sheetProtection algorithmName="SHA-512" hashValue="JHJ+Wypa6Hxw3PffbDokLhK5JaJ59LxE/qlf1yfNm0OhSuhmHzBWSD+pKJBKpZdgayeRqG2t4N7FSBio8jo83g==" saltValue="/ODV/MnaoljO3W+savpk0Q==" spinCount="100000" sheet="1" objects="1" scenarios="1"/>
  <mergeCells count="7">
    <mergeCell ref="B33:F34"/>
    <mergeCell ref="J33:L34"/>
    <mergeCell ref="A1:O3"/>
    <mergeCell ref="J4:L5"/>
    <mergeCell ref="B4:F5"/>
    <mergeCell ref="A30:O32"/>
    <mergeCell ref="O33:O34"/>
  </mergeCells>
  <printOptions gridLines="1"/>
  <pageMargins left="0.7" right="0.7" top="0.78740157500000008" bottom="0.78740157500000008"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W33"/>
  <sheetViews>
    <sheetView zoomScale="90" workbookViewId="0">
      <selection activeCell="E8" sqref="E8"/>
    </sheetView>
  </sheetViews>
  <sheetFormatPr baseColWidth="10" defaultRowHeight="15" x14ac:dyDescent="0.25"/>
  <cols>
    <col min="2" max="2" width="26.7109375" style="31" bestFit="1" customWidth="1"/>
    <col min="3" max="3" width="117" style="31" customWidth="1"/>
    <col min="4" max="4" width="16.7109375" bestFit="1" customWidth="1"/>
  </cols>
  <sheetData>
    <row r="3" spans="2:23" x14ac:dyDescent="0.25">
      <c r="C3" s="32" t="s">
        <v>66</v>
      </c>
    </row>
    <row r="4" spans="2:23" ht="26.25" x14ac:dyDescent="0.25">
      <c r="C4" s="33" t="s">
        <v>67</v>
      </c>
    </row>
    <row r="5" spans="2:23" ht="45" x14ac:dyDescent="0.25">
      <c r="B5" s="34" t="s">
        <v>68</v>
      </c>
      <c r="C5" s="35" t="s">
        <v>69</v>
      </c>
      <c r="D5" s="36" t="s">
        <v>70</v>
      </c>
      <c r="E5" s="37">
        <f>Fragebogen!D18/Fragebogen!D15</f>
        <v>4.9212598425196853E-2</v>
      </c>
    </row>
    <row r="6" spans="2:23" ht="42.75" customHeight="1" x14ac:dyDescent="0.25">
      <c r="B6" s="38" t="s">
        <v>71</v>
      </c>
      <c r="C6" s="39"/>
      <c r="D6" s="40" t="s">
        <v>72</v>
      </c>
      <c r="E6" s="37">
        <f>VLOOKUP(E5,D15:E20,2,TRUE)</f>
        <v>0.4</v>
      </c>
      <c r="F6" s="12"/>
      <c r="G6" s="12"/>
      <c r="H6" s="12"/>
      <c r="I6" s="12"/>
    </row>
    <row r="7" spans="2:23" ht="90" x14ac:dyDescent="0.25">
      <c r="B7" s="38" t="s">
        <v>73</v>
      </c>
      <c r="C7" s="41" t="s">
        <v>74</v>
      </c>
      <c r="D7" s="12"/>
      <c r="E7" s="12"/>
      <c r="F7" s="12"/>
      <c r="G7" s="12"/>
      <c r="H7" s="12"/>
      <c r="I7" s="12"/>
      <c r="J7" s="12"/>
      <c r="K7" s="12"/>
      <c r="L7" s="12"/>
      <c r="M7" s="12"/>
      <c r="N7" s="12"/>
      <c r="O7" s="12"/>
      <c r="P7" s="12"/>
      <c r="Q7" s="12"/>
      <c r="R7" s="12"/>
      <c r="S7" s="12"/>
    </row>
    <row r="8" spans="2:23" ht="81" x14ac:dyDescent="0.25">
      <c r="B8" s="38" t="s">
        <v>75</v>
      </c>
      <c r="C8" s="41" t="s">
        <v>76</v>
      </c>
      <c r="D8" s="12"/>
      <c r="E8" s="12"/>
      <c r="F8" s="12"/>
      <c r="G8" s="12"/>
      <c r="H8" s="12"/>
      <c r="I8" s="12"/>
      <c r="J8" s="12"/>
      <c r="K8" s="12"/>
      <c r="L8" s="12"/>
      <c r="M8" s="12"/>
      <c r="N8" s="12"/>
      <c r="O8" s="12"/>
      <c r="P8" s="12"/>
      <c r="Q8" s="12"/>
      <c r="R8" s="12"/>
      <c r="S8" s="12"/>
    </row>
    <row r="9" spans="2:23" x14ac:dyDescent="0.25">
      <c r="B9" s="38" t="s">
        <v>77</v>
      </c>
      <c r="C9" s="41"/>
      <c r="D9" s="12"/>
      <c r="E9" s="12"/>
      <c r="F9" s="12"/>
      <c r="G9" s="12"/>
      <c r="H9" s="12"/>
      <c r="I9" s="12"/>
      <c r="J9" s="12"/>
      <c r="K9" s="12"/>
      <c r="L9" s="12"/>
      <c r="M9" s="12"/>
      <c r="N9" s="12"/>
      <c r="O9" s="12"/>
      <c r="P9" s="12"/>
      <c r="Q9" s="12"/>
      <c r="R9" s="12"/>
      <c r="S9" s="12"/>
    </row>
    <row r="10" spans="2:23" x14ac:dyDescent="0.25">
      <c r="B10" s="38" t="s">
        <v>78</v>
      </c>
      <c r="C10" s="39" t="s">
        <v>79</v>
      </c>
      <c r="D10" s="12"/>
      <c r="E10" s="12"/>
      <c r="F10" s="12"/>
      <c r="G10" s="12"/>
      <c r="H10" s="12"/>
      <c r="I10" s="12"/>
      <c r="J10" s="12"/>
      <c r="K10" s="12"/>
      <c r="L10" s="12"/>
      <c r="M10" s="12"/>
      <c r="N10" s="12"/>
      <c r="O10" s="12"/>
      <c r="P10" s="12"/>
      <c r="Q10" s="12"/>
      <c r="R10" s="12"/>
      <c r="S10" s="12"/>
    </row>
    <row r="11" spans="2:23" ht="371.25" customHeight="1" x14ac:dyDescent="0.25">
      <c r="B11" s="38" t="s">
        <v>80</v>
      </c>
      <c r="C11" s="42" t="s">
        <v>81</v>
      </c>
      <c r="D11" s="12"/>
      <c r="E11" s="12"/>
      <c r="F11" s="12"/>
      <c r="G11" s="12"/>
      <c r="H11" s="12"/>
      <c r="I11" s="12"/>
      <c r="J11" s="12"/>
      <c r="K11" s="12"/>
      <c r="L11" s="12"/>
      <c r="M11" s="12"/>
      <c r="N11" s="12"/>
      <c r="O11" s="12"/>
      <c r="P11" s="12"/>
      <c r="Q11" s="12"/>
      <c r="R11" s="12"/>
      <c r="S11" s="12"/>
    </row>
    <row r="12" spans="2:23" ht="105" x14ac:dyDescent="0.25">
      <c r="B12" s="43" t="s">
        <v>82</v>
      </c>
      <c r="C12" s="44" t="s">
        <v>83</v>
      </c>
      <c r="D12" s="12"/>
      <c r="E12" s="12"/>
      <c r="F12" s="12"/>
      <c r="G12" s="12"/>
      <c r="H12" s="12"/>
      <c r="I12" s="12"/>
      <c r="J12" s="12"/>
      <c r="K12" s="12"/>
      <c r="L12" s="12"/>
      <c r="M12" s="12"/>
      <c r="N12" s="12"/>
      <c r="O12" s="12"/>
      <c r="P12" s="12"/>
      <c r="Q12" s="12"/>
      <c r="R12" s="12"/>
      <c r="S12" s="12"/>
    </row>
    <row r="13" spans="2:23" x14ac:dyDescent="0.25">
      <c r="D13" s="12"/>
      <c r="E13" s="12"/>
      <c r="F13" s="12"/>
      <c r="G13" s="12"/>
      <c r="H13" s="12"/>
      <c r="I13" s="12"/>
      <c r="J13" s="12"/>
      <c r="K13" s="12"/>
      <c r="L13" s="12"/>
      <c r="M13" s="12"/>
      <c r="N13" s="12"/>
      <c r="O13" s="12"/>
      <c r="P13" s="12"/>
      <c r="Q13" s="12"/>
      <c r="R13" s="12"/>
      <c r="S13" s="12"/>
      <c r="T13" s="45"/>
      <c r="U13" s="45"/>
      <c r="V13" s="45"/>
      <c r="W13" s="45"/>
    </row>
    <row r="14" spans="2:23" x14ac:dyDescent="0.25">
      <c r="C14" s="46"/>
      <c r="D14" s="8" t="s">
        <v>84</v>
      </c>
      <c r="E14" s="8" t="s">
        <v>85</v>
      </c>
      <c r="F14" s="8"/>
      <c r="G14" s="8" t="s">
        <v>86</v>
      </c>
      <c r="H14" s="8" t="s">
        <v>85</v>
      </c>
      <c r="I14" s="12"/>
      <c r="J14" s="12"/>
      <c r="K14" s="12"/>
      <c r="L14" s="12"/>
      <c r="M14" s="12"/>
      <c r="N14" s="12"/>
      <c r="O14" s="12"/>
      <c r="P14" s="12"/>
      <c r="Q14" s="12"/>
      <c r="R14" s="12"/>
      <c r="S14" s="12"/>
      <c r="T14" s="45"/>
      <c r="U14" s="45"/>
      <c r="V14" s="45"/>
      <c r="W14" s="45"/>
    </row>
    <row r="15" spans="2:23" x14ac:dyDescent="0.25">
      <c r="C15" s="46"/>
      <c r="D15" s="8">
        <v>0</v>
      </c>
      <c r="E15" s="8">
        <v>0</v>
      </c>
      <c r="F15" s="8"/>
      <c r="G15" s="8">
        <v>0</v>
      </c>
      <c r="H15" s="8">
        <v>0</v>
      </c>
      <c r="I15" s="12"/>
      <c r="J15" s="12"/>
      <c r="K15" s="12"/>
      <c r="L15" s="12"/>
      <c r="M15" s="12"/>
      <c r="N15" s="12"/>
      <c r="O15" s="12"/>
      <c r="P15" s="12"/>
      <c r="Q15" s="12"/>
      <c r="R15" s="12"/>
      <c r="S15" s="12"/>
    </row>
    <row r="16" spans="2:23" x14ac:dyDescent="0.25">
      <c r="C16" s="46"/>
      <c r="D16" s="8">
        <v>1E-13</v>
      </c>
      <c r="E16" s="8">
        <v>0.2</v>
      </c>
      <c r="F16" s="8"/>
      <c r="G16" s="8">
        <v>0</v>
      </c>
      <c r="H16" s="8">
        <v>0.2</v>
      </c>
      <c r="I16" s="12"/>
      <c r="J16" s="12"/>
      <c r="K16" s="12"/>
      <c r="L16" s="12"/>
      <c r="M16" s="12"/>
      <c r="N16" s="12"/>
      <c r="O16" s="12"/>
      <c r="P16" s="12"/>
      <c r="Q16" s="12"/>
      <c r="R16" s="12"/>
      <c r="S16" s="12"/>
    </row>
    <row r="17" spans="3:19" x14ac:dyDescent="0.25">
      <c r="C17" s="46"/>
      <c r="D17" s="8">
        <v>0.01</v>
      </c>
      <c r="E17" s="8">
        <v>0.4</v>
      </c>
      <c r="F17" s="8"/>
      <c r="G17" s="8">
        <v>0.01</v>
      </c>
      <c r="H17" s="8">
        <v>0.2</v>
      </c>
      <c r="I17" s="12"/>
      <c r="J17" s="12"/>
      <c r="K17" s="12"/>
      <c r="L17" s="12"/>
      <c r="M17" s="12"/>
      <c r="N17" s="12"/>
      <c r="O17" s="12"/>
      <c r="P17" s="12"/>
      <c r="Q17" s="12"/>
      <c r="R17" s="12"/>
      <c r="S17" s="12"/>
    </row>
    <row r="18" spans="3:19" x14ac:dyDescent="0.25">
      <c r="C18" s="46"/>
      <c r="D18" s="8">
        <v>0.05</v>
      </c>
      <c r="E18" s="8">
        <v>0.6</v>
      </c>
      <c r="F18" s="8"/>
      <c r="G18" s="8">
        <v>0.01</v>
      </c>
      <c r="H18" s="8">
        <v>0.4</v>
      </c>
      <c r="I18" s="12"/>
      <c r="J18" s="12"/>
      <c r="K18" s="12"/>
      <c r="L18" s="12"/>
      <c r="M18" s="12"/>
      <c r="N18" s="12"/>
      <c r="O18" s="12"/>
      <c r="P18" s="12"/>
      <c r="Q18" s="12"/>
      <c r="R18" s="12"/>
      <c r="S18" s="12"/>
    </row>
    <row r="19" spans="3:19" x14ac:dyDescent="0.25">
      <c r="C19" s="46"/>
      <c r="D19" s="8">
        <v>0.1</v>
      </c>
      <c r="E19" s="8">
        <v>0.8</v>
      </c>
      <c r="F19" s="8"/>
      <c r="G19" s="8">
        <v>0.05</v>
      </c>
      <c r="H19" s="8">
        <v>0.4</v>
      </c>
      <c r="I19" s="12"/>
      <c r="J19" s="12"/>
      <c r="K19" s="12"/>
      <c r="L19" s="12"/>
      <c r="M19" s="12"/>
      <c r="N19" s="12"/>
      <c r="O19" s="12"/>
      <c r="P19" s="12"/>
      <c r="Q19" s="12"/>
      <c r="R19" s="12"/>
      <c r="S19" s="12"/>
    </row>
    <row r="20" spans="3:19" x14ac:dyDescent="0.25">
      <c r="C20" s="46"/>
      <c r="D20" s="8">
        <v>0.3</v>
      </c>
      <c r="E20" s="8">
        <v>1</v>
      </c>
      <c r="F20" s="8"/>
      <c r="G20" s="8">
        <v>0.05</v>
      </c>
      <c r="H20" s="8">
        <v>0.6</v>
      </c>
      <c r="I20" s="12"/>
      <c r="J20" s="12"/>
      <c r="K20" s="12"/>
      <c r="L20" s="12"/>
      <c r="M20" s="12"/>
      <c r="N20" s="12"/>
      <c r="O20" s="12"/>
      <c r="P20" s="12"/>
      <c r="Q20" s="12"/>
      <c r="R20" s="12"/>
      <c r="S20" s="12"/>
    </row>
    <row r="21" spans="3:19" x14ac:dyDescent="0.25">
      <c r="C21" s="46"/>
      <c r="D21" s="8"/>
      <c r="E21" s="8"/>
      <c r="F21" s="8"/>
      <c r="G21" s="8">
        <v>0.1</v>
      </c>
      <c r="H21" s="8">
        <v>0.6</v>
      </c>
      <c r="I21" s="12"/>
      <c r="J21" s="12"/>
      <c r="K21" s="12"/>
      <c r="L21" s="12"/>
      <c r="M21" s="12"/>
      <c r="N21" s="12"/>
      <c r="O21" s="12"/>
      <c r="P21" s="12"/>
      <c r="Q21" s="12"/>
      <c r="R21" s="12"/>
      <c r="S21" s="12"/>
    </row>
    <row r="22" spans="3:19" x14ac:dyDescent="0.25">
      <c r="C22" s="46"/>
      <c r="D22" s="8"/>
      <c r="E22" s="8"/>
      <c r="F22" s="8"/>
      <c r="G22" s="8">
        <v>0.1</v>
      </c>
      <c r="H22" s="8">
        <v>0.8</v>
      </c>
      <c r="I22" s="12"/>
      <c r="J22" s="12"/>
      <c r="K22" s="12"/>
      <c r="L22" s="12"/>
      <c r="M22" s="12"/>
      <c r="N22" s="12"/>
      <c r="O22" s="12"/>
      <c r="P22" s="12"/>
      <c r="Q22" s="12"/>
      <c r="R22" s="12"/>
      <c r="S22" s="12"/>
    </row>
    <row r="23" spans="3:19" x14ac:dyDescent="0.25">
      <c r="C23" s="46"/>
      <c r="D23" s="8"/>
      <c r="E23" s="8"/>
      <c r="F23" s="8"/>
      <c r="G23" s="8">
        <v>0.3</v>
      </c>
      <c r="H23" s="8">
        <v>0.8</v>
      </c>
      <c r="I23" s="12"/>
      <c r="J23" s="12"/>
      <c r="K23" s="12"/>
      <c r="L23" s="12"/>
      <c r="M23" s="12"/>
      <c r="N23" s="12"/>
      <c r="O23" s="12"/>
      <c r="P23" s="12"/>
      <c r="Q23" s="12"/>
      <c r="R23" s="12"/>
      <c r="S23" s="12"/>
    </row>
    <row r="24" spans="3:19" x14ac:dyDescent="0.25">
      <c r="C24" s="46"/>
      <c r="D24" s="8"/>
      <c r="E24" s="8"/>
      <c r="F24" s="8"/>
      <c r="G24" s="8">
        <v>0.3</v>
      </c>
      <c r="H24" s="8">
        <v>1</v>
      </c>
      <c r="I24" s="12"/>
      <c r="J24" s="12"/>
      <c r="K24" s="12"/>
      <c r="L24" s="12"/>
      <c r="M24" s="12"/>
      <c r="N24" s="12"/>
      <c r="O24" s="12"/>
      <c r="P24" s="12"/>
      <c r="Q24" s="12"/>
      <c r="R24" s="12"/>
      <c r="S24" s="12"/>
    </row>
    <row r="25" spans="3:19" x14ac:dyDescent="0.25">
      <c r="C25" s="46"/>
      <c r="D25" s="8"/>
      <c r="E25" s="8"/>
      <c r="F25" s="8"/>
      <c r="G25" s="8">
        <v>1</v>
      </c>
      <c r="H25" s="8">
        <v>1</v>
      </c>
      <c r="I25" s="12"/>
      <c r="J25" s="12"/>
      <c r="K25" s="12"/>
      <c r="L25" s="12"/>
      <c r="M25" s="12"/>
      <c r="N25" s="12"/>
      <c r="O25" s="12"/>
      <c r="P25" s="12"/>
      <c r="Q25" s="12"/>
      <c r="R25" s="12"/>
      <c r="S25" s="12"/>
    </row>
    <row r="26" spans="3:19" x14ac:dyDescent="0.25">
      <c r="C26" s="46"/>
      <c r="D26" s="12"/>
      <c r="E26" s="12"/>
      <c r="F26" s="12"/>
      <c r="G26" s="12"/>
      <c r="H26" s="12"/>
      <c r="I26" s="12"/>
      <c r="J26" s="12"/>
      <c r="K26" s="12"/>
      <c r="L26" s="12"/>
      <c r="M26" s="12"/>
      <c r="N26" s="12"/>
      <c r="O26" s="12"/>
      <c r="P26" s="12"/>
      <c r="Q26" s="12"/>
      <c r="R26" s="12"/>
      <c r="S26" s="12"/>
    </row>
    <row r="27" spans="3:19" x14ac:dyDescent="0.25">
      <c r="C27" s="46"/>
      <c r="D27" s="12"/>
      <c r="E27" s="12"/>
      <c r="F27" s="12"/>
      <c r="G27" s="12"/>
      <c r="H27" s="12"/>
      <c r="I27" s="12"/>
      <c r="J27" s="12"/>
      <c r="K27" s="12"/>
      <c r="L27" s="12"/>
      <c r="M27" s="12"/>
      <c r="N27" s="12"/>
      <c r="O27" s="12"/>
      <c r="P27" s="12"/>
      <c r="Q27" s="12"/>
      <c r="R27" s="12"/>
      <c r="S27" s="12"/>
    </row>
    <row r="28" spans="3:19" x14ac:dyDescent="0.25">
      <c r="C28" s="46"/>
      <c r="D28" s="12"/>
      <c r="E28" s="12"/>
      <c r="F28" s="12"/>
      <c r="G28" s="12"/>
      <c r="H28" s="12"/>
      <c r="I28" s="12"/>
      <c r="J28" s="12"/>
      <c r="K28" s="12"/>
      <c r="L28" s="12"/>
      <c r="M28" s="12"/>
      <c r="N28" s="12"/>
      <c r="O28" s="12"/>
      <c r="P28" s="12"/>
      <c r="Q28" s="12"/>
      <c r="R28" s="12"/>
      <c r="S28" s="12"/>
    </row>
    <row r="29" spans="3:19" x14ac:dyDescent="0.25">
      <c r="C29" s="46"/>
      <c r="D29" s="12"/>
      <c r="E29" s="12"/>
      <c r="F29" s="12"/>
      <c r="G29" s="12"/>
      <c r="H29" s="12"/>
      <c r="I29" s="12"/>
      <c r="J29" s="12"/>
      <c r="K29" s="12"/>
      <c r="L29" s="12"/>
      <c r="M29" s="12"/>
      <c r="N29" s="12"/>
      <c r="O29" s="12"/>
      <c r="P29" s="12"/>
      <c r="Q29" s="12"/>
      <c r="R29" s="12"/>
      <c r="S29" s="12"/>
    </row>
    <row r="30" spans="3:19" x14ac:dyDescent="0.25">
      <c r="C30" s="46"/>
      <c r="D30" s="12"/>
      <c r="E30" s="12"/>
      <c r="F30" s="12"/>
      <c r="G30" s="12"/>
      <c r="H30" s="12"/>
      <c r="I30" s="12"/>
      <c r="J30" s="12"/>
      <c r="K30" s="12"/>
      <c r="L30" s="12"/>
      <c r="M30" s="12"/>
      <c r="N30" s="12"/>
      <c r="O30" s="12"/>
      <c r="P30" s="12"/>
      <c r="Q30" s="12"/>
      <c r="R30" s="12"/>
      <c r="S30" s="12"/>
    </row>
    <row r="31" spans="3:19" x14ac:dyDescent="0.25">
      <c r="C31" s="46"/>
      <c r="D31" s="12"/>
      <c r="E31" s="12"/>
      <c r="F31" s="12"/>
      <c r="G31" s="12"/>
      <c r="H31" s="12"/>
      <c r="I31" s="12"/>
      <c r="J31" s="12"/>
      <c r="K31" s="12"/>
    </row>
    <row r="32" spans="3:19" x14ac:dyDescent="0.25">
      <c r="D32" s="45"/>
      <c r="E32" s="45"/>
      <c r="F32" s="45"/>
      <c r="G32" s="45"/>
      <c r="H32" s="45"/>
    </row>
    <row r="33" spans="4:8" x14ac:dyDescent="0.25">
      <c r="D33" s="45"/>
      <c r="E33" s="45"/>
      <c r="F33" s="45"/>
      <c r="G33" s="45"/>
      <c r="H33" s="45"/>
    </row>
  </sheetData>
  <printOptions gridLines="1"/>
  <pageMargins left="0.7" right="0.7" top="0.78740157500000008" bottom="0.78740157500000008" header="0.5" footer="0.5"/>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K25"/>
  <sheetViews>
    <sheetView zoomScale="90" workbookViewId="0">
      <selection activeCell="E8" sqref="E8"/>
    </sheetView>
  </sheetViews>
  <sheetFormatPr baseColWidth="10" defaultRowHeight="15" x14ac:dyDescent="0.25"/>
  <cols>
    <col min="2" max="2" width="27.28515625" customWidth="1"/>
    <col min="3" max="3" width="116.85546875" customWidth="1"/>
    <col min="4" max="4" width="16.7109375" bestFit="1" customWidth="1"/>
  </cols>
  <sheetData>
    <row r="3" spans="2:11" x14ac:dyDescent="0.25">
      <c r="C3" s="47" t="s">
        <v>87</v>
      </c>
    </row>
    <row r="4" spans="2:11" ht="26.25" x14ac:dyDescent="0.25">
      <c r="B4" s="31"/>
      <c r="C4" s="33" t="s">
        <v>88</v>
      </c>
    </row>
    <row r="5" spans="2:11" ht="51" customHeight="1" x14ac:dyDescent="0.25">
      <c r="B5" s="48" t="s">
        <v>68</v>
      </c>
      <c r="C5" s="35" t="s">
        <v>89</v>
      </c>
      <c r="D5" s="36" t="s">
        <v>70</v>
      </c>
      <c r="E5" s="37">
        <f>Fragebogen!D17/100</f>
        <v>1</v>
      </c>
    </row>
    <row r="6" spans="2:11" ht="43.5" customHeight="1" x14ac:dyDescent="0.25">
      <c r="B6" s="49" t="s">
        <v>71</v>
      </c>
      <c r="C6" s="39"/>
      <c r="D6" s="40" t="s">
        <v>72</v>
      </c>
      <c r="E6" s="50">
        <f>VLOOKUP(E5,D15:E18,2,TRUE)</f>
        <v>1</v>
      </c>
    </row>
    <row r="7" spans="2:11" ht="60" x14ac:dyDescent="0.25">
      <c r="B7" s="49" t="s">
        <v>73</v>
      </c>
      <c r="C7" s="41" t="s">
        <v>90</v>
      </c>
    </row>
    <row r="8" spans="2:11" ht="144" x14ac:dyDescent="0.25">
      <c r="B8" s="49" t="s">
        <v>75</v>
      </c>
      <c r="C8" s="41" t="s">
        <v>91</v>
      </c>
    </row>
    <row r="9" spans="2:11" x14ac:dyDescent="0.25">
      <c r="B9" s="49" t="s">
        <v>77</v>
      </c>
      <c r="C9" s="41"/>
      <c r="H9" s="8">
        <v>0</v>
      </c>
      <c r="I9" s="8">
        <v>0.36</v>
      </c>
      <c r="J9" s="8">
        <v>1</v>
      </c>
      <c r="K9" s="45"/>
    </row>
    <row r="10" spans="2:11" x14ac:dyDescent="0.25">
      <c r="B10" s="49" t="s">
        <v>78</v>
      </c>
      <c r="C10" s="39" t="s">
        <v>79</v>
      </c>
      <c r="H10" s="8">
        <v>0</v>
      </c>
      <c r="I10" s="8">
        <v>0</v>
      </c>
      <c r="J10" s="8">
        <v>1</v>
      </c>
      <c r="K10" s="45"/>
    </row>
    <row r="11" spans="2:11" ht="316.5" customHeight="1" x14ac:dyDescent="0.25">
      <c r="B11" s="49" t="s">
        <v>80</v>
      </c>
      <c r="C11" s="42" t="s">
        <v>92</v>
      </c>
    </row>
    <row r="12" spans="2:11" ht="75" x14ac:dyDescent="0.25">
      <c r="B12" s="51" t="s">
        <v>82</v>
      </c>
      <c r="C12" s="52" t="s">
        <v>93</v>
      </c>
    </row>
    <row r="13" spans="2:11" ht="45" x14ac:dyDescent="0.25">
      <c r="B13" s="53" t="s">
        <v>94</v>
      </c>
      <c r="C13" s="54" t="s">
        <v>95</v>
      </c>
    </row>
    <row r="14" spans="2:11" x14ac:dyDescent="0.25">
      <c r="D14" s="8" t="s">
        <v>96</v>
      </c>
      <c r="E14" s="8" t="s">
        <v>85</v>
      </c>
      <c r="F14" s="8"/>
      <c r="G14" s="8" t="s">
        <v>97</v>
      </c>
      <c r="H14" s="8" t="s">
        <v>85</v>
      </c>
      <c r="I14" s="12"/>
    </row>
    <row r="15" spans="2:11" x14ac:dyDescent="0.25">
      <c r="D15" s="8">
        <v>0</v>
      </c>
      <c r="E15" s="8">
        <v>0</v>
      </c>
      <c r="F15" s="8"/>
      <c r="G15" s="8">
        <v>0</v>
      </c>
      <c r="H15" s="8">
        <v>0</v>
      </c>
      <c r="I15" s="12"/>
    </row>
    <row r="16" spans="2:11" x14ac:dyDescent="0.25">
      <c r="D16" s="8">
        <v>0.3</v>
      </c>
      <c r="E16" s="8">
        <v>0.6</v>
      </c>
      <c r="F16" s="8"/>
      <c r="G16" s="8">
        <v>0.3</v>
      </c>
      <c r="H16" s="8">
        <v>0</v>
      </c>
      <c r="I16" s="12"/>
    </row>
    <row r="17" spans="4:9" x14ac:dyDescent="0.25">
      <c r="D17" s="8">
        <v>0.6</v>
      </c>
      <c r="E17" s="8">
        <v>0.8</v>
      </c>
      <c r="F17" s="8"/>
      <c r="G17" s="8">
        <v>0.3</v>
      </c>
      <c r="H17" s="8">
        <v>0.6</v>
      </c>
      <c r="I17" s="12"/>
    </row>
    <row r="18" spans="4:9" x14ac:dyDescent="0.25">
      <c r="D18" s="8">
        <v>0.8</v>
      </c>
      <c r="E18" s="8">
        <v>1</v>
      </c>
      <c r="F18" s="8"/>
      <c r="G18" s="8">
        <v>0.6</v>
      </c>
      <c r="H18" s="8">
        <v>0.6</v>
      </c>
      <c r="I18" s="12"/>
    </row>
    <row r="19" spans="4:9" x14ac:dyDescent="0.25">
      <c r="D19" s="8"/>
      <c r="E19" s="8"/>
      <c r="F19" s="8"/>
      <c r="G19" s="8">
        <v>0.6</v>
      </c>
      <c r="H19" s="8">
        <v>0.8</v>
      </c>
      <c r="I19" s="12"/>
    </row>
    <row r="20" spans="4:9" x14ac:dyDescent="0.25">
      <c r="D20" s="8"/>
      <c r="E20" s="8"/>
      <c r="F20" s="8"/>
      <c r="G20" s="8">
        <v>0.8</v>
      </c>
      <c r="H20" s="8">
        <v>0.8</v>
      </c>
      <c r="I20" s="12"/>
    </row>
    <row r="21" spans="4:9" x14ac:dyDescent="0.25">
      <c r="D21" s="8"/>
      <c r="E21" s="8"/>
      <c r="F21" s="8"/>
      <c r="G21" s="8">
        <v>0.8</v>
      </c>
      <c r="H21" s="8">
        <v>1</v>
      </c>
      <c r="I21" s="12"/>
    </row>
    <row r="22" spans="4:9" x14ac:dyDescent="0.25">
      <c r="D22" s="8"/>
      <c r="E22" s="8"/>
      <c r="F22" s="8"/>
      <c r="G22" s="8">
        <v>1</v>
      </c>
      <c r="H22" s="8">
        <v>1</v>
      </c>
      <c r="I22" s="12"/>
    </row>
    <row r="23" spans="4:9" x14ac:dyDescent="0.25">
      <c r="D23" s="12"/>
      <c r="E23" s="12"/>
      <c r="F23" s="12"/>
      <c r="I23" s="12"/>
    </row>
    <row r="24" spans="4:9" x14ac:dyDescent="0.25">
      <c r="D24" s="12"/>
      <c r="E24" s="12"/>
      <c r="F24" s="12"/>
      <c r="I24" s="12"/>
    </row>
    <row r="25" spans="4:9" x14ac:dyDescent="0.25">
      <c r="D25" s="12"/>
      <c r="E25" s="12"/>
      <c r="F25" s="12"/>
      <c r="I25" s="12"/>
    </row>
  </sheetData>
  <printOptions gridLines="1"/>
  <pageMargins left="0.7" right="0.7" top="0.78740157500000008" bottom="0.78740157500000008" header="0.5" footer="0.5"/>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L22"/>
  <sheetViews>
    <sheetView topLeftCell="A4" workbookViewId="0">
      <selection activeCell="E8" sqref="E8"/>
    </sheetView>
  </sheetViews>
  <sheetFormatPr baseColWidth="10" defaultRowHeight="15" x14ac:dyDescent="0.25"/>
  <cols>
    <col min="2" max="2" width="27.28515625" customWidth="1"/>
    <col min="3" max="3" width="116.85546875" customWidth="1"/>
    <col min="4" max="4" width="19.7109375" bestFit="1" customWidth="1"/>
    <col min="5" max="5" width="16.42578125" customWidth="1"/>
  </cols>
  <sheetData>
    <row r="3" spans="2:12" x14ac:dyDescent="0.25">
      <c r="C3" s="47" t="s">
        <v>98</v>
      </c>
    </row>
    <row r="4" spans="2:12" ht="26.25" x14ac:dyDescent="0.25">
      <c r="B4" s="31"/>
      <c r="C4" s="33" t="s">
        <v>99</v>
      </c>
    </row>
    <row r="5" spans="2:12" ht="51" customHeight="1" x14ac:dyDescent="0.25">
      <c r="B5" s="48" t="s">
        <v>68</v>
      </c>
      <c r="C5" s="35" t="s">
        <v>100</v>
      </c>
      <c r="D5" s="36" t="s">
        <v>101</v>
      </c>
      <c r="E5" s="55" t="str">
        <f>Fragebogen!D12</f>
        <v>Refurbishment alle Komponenten erlaubt</v>
      </c>
    </row>
    <row r="6" spans="2:12" ht="43.5" customHeight="1" x14ac:dyDescent="0.25">
      <c r="B6" s="49" t="s">
        <v>71</v>
      </c>
      <c r="C6" s="39" t="s">
        <v>102</v>
      </c>
      <c r="D6" s="40" t="s">
        <v>72</v>
      </c>
      <c r="E6" s="50">
        <f>VLOOKUP(Fragebogen!D12,MRR!E18:F21,2,FALSE)</f>
        <v>1</v>
      </c>
    </row>
    <row r="7" spans="2:12" ht="210" x14ac:dyDescent="0.25">
      <c r="B7" s="49" t="s">
        <v>73</v>
      </c>
      <c r="C7" s="41" t="s">
        <v>103</v>
      </c>
    </row>
    <row r="8" spans="2:12" ht="36" customHeight="1" x14ac:dyDescent="0.25">
      <c r="B8" s="49" t="s">
        <v>75</v>
      </c>
      <c r="C8" s="41" t="s">
        <v>104</v>
      </c>
    </row>
    <row r="9" spans="2:12" x14ac:dyDescent="0.25">
      <c r="B9" s="49" t="s">
        <v>77</v>
      </c>
      <c r="C9" s="41" t="s">
        <v>105</v>
      </c>
      <c r="D9" s="8" t="s">
        <v>106</v>
      </c>
      <c r="E9" s="8" t="s">
        <v>107</v>
      </c>
      <c r="F9" s="8" t="s">
        <v>108</v>
      </c>
      <c r="G9" s="8" t="s">
        <v>109</v>
      </c>
      <c r="H9" s="8"/>
      <c r="I9" s="12"/>
      <c r="J9" s="12"/>
      <c r="K9" s="12"/>
      <c r="L9" s="12"/>
    </row>
    <row r="10" spans="2:12" x14ac:dyDescent="0.25">
      <c r="B10" s="49" t="s">
        <v>78</v>
      </c>
      <c r="C10" s="39" t="s">
        <v>79</v>
      </c>
      <c r="D10" s="8">
        <v>0</v>
      </c>
      <c r="E10" s="8">
        <v>0.4</v>
      </c>
      <c r="F10" s="8">
        <v>0.8</v>
      </c>
      <c r="G10" s="8">
        <v>1</v>
      </c>
      <c r="H10" s="8"/>
      <c r="I10" s="12"/>
      <c r="J10" s="12"/>
      <c r="K10" s="12"/>
      <c r="L10" s="12"/>
    </row>
    <row r="11" spans="2:12" ht="272.25" customHeight="1" x14ac:dyDescent="0.25">
      <c r="B11" s="49" t="s">
        <v>80</v>
      </c>
      <c r="C11" s="42"/>
    </row>
    <row r="12" spans="2:12" ht="60" x14ac:dyDescent="0.25">
      <c r="B12" s="53" t="s">
        <v>82</v>
      </c>
      <c r="C12" s="44" t="s">
        <v>110</v>
      </c>
    </row>
    <row r="17" spans="4:7" x14ac:dyDescent="0.25">
      <c r="D17" s="239"/>
      <c r="E17" s="239"/>
      <c r="F17" s="239"/>
      <c r="G17" s="239"/>
    </row>
    <row r="18" spans="4:7" x14ac:dyDescent="0.25">
      <c r="D18" s="239"/>
      <c r="E18" s="239" t="s">
        <v>18</v>
      </c>
      <c r="F18" s="239">
        <v>0</v>
      </c>
      <c r="G18" s="239"/>
    </row>
    <row r="19" spans="4:7" x14ac:dyDescent="0.25">
      <c r="D19" s="239"/>
      <c r="E19" s="239" t="s">
        <v>17</v>
      </c>
      <c r="F19" s="239">
        <v>0.4</v>
      </c>
      <c r="G19" s="239"/>
    </row>
    <row r="20" spans="4:7" x14ac:dyDescent="0.25">
      <c r="D20" s="239"/>
      <c r="E20" s="239" t="s">
        <v>19</v>
      </c>
      <c r="F20" s="239">
        <v>0.8</v>
      </c>
      <c r="G20" s="239"/>
    </row>
    <row r="21" spans="4:7" x14ac:dyDescent="0.25">
      <c r="D21" s="239"/>
      <c r="E21" s="239" t="s">
        <v>20</v>
      </c>
      <c r="F21" s="239">
        <v>1</v>
      </c>
      <c r="G21" s="239"/>
    </row>
    <row r="22" spans="4:7" x14ac:dyDescent="0.25">
      <c r="D22" s="239"/>
      <c r="E22" s="239"/>
      <c r="F22" s="239"/>
      <c r="G22" s="239"/>
    </row>
  </sheetData>
  <printOptions gridLines="1"/>
  <pageMargins left="0.7" right="0.7" top="0.78740157500000008" bottom="0.78740157500000008" header="0.5" footer="0.5"/>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3:R30"/>
  <sheetViews>
    <sheetView workbookViewId="0">
      <selection activeCell="E8" sqref="E8"/>
    </sheetView>
  </sheetViews>
  <sheetFormatPr baseColWidth="10" defaultRowHeight="15" x14ac:dyDescent="0.25"/>
  <cols>
    <col min="2" max="2" width="27.28515625" customWidth="1"/>
    <col min="3" max="3" width="116.85546875" customWidth="1"/>
    <col min="4" max="4" width="16.7109375" bestFit="1" customWidth="1"/>
  </cols>
  <sheetData>
    <row r="3" spans="2:18" x14ac:dyDescent="0.25">
      <c r="C3" s="47" t="s">
        <v>111</v>
      </c>
    </row>
    <row r="4" spans="2:18" ht="26.25" x14ac:dyDescent="0.25">
      <c r="B4" s="31"/>
      <c r="C4" s="56" t="s">
        <v>112</v>
      </c>
      <c r="E4" s="8">
        <f>IF(Fragebogen!D14="Hinter der USV",0.96,IF(Fragebogen!D14="Vor der USV",0.9,1))</f>
        <v>1</v>
      </c>
      <c r="F4" s="12"/>
    </row>
    <row r="5" spans="2:18" ht="51" customHeight="1" x14ac:dyDescent="0.25">
      <c r="B5" s="48" t="s">
        <v>68</v>
      </c>
      <c r="C5" s="35" t="s">
        <v>113</v>
      </c>
      <c r="D5" s="36" t="s">
        <v>70</v>
      </c>
      <c r="E5" s="37">
        <f>(Fragebogen!D13*E4)/Fragebogen!D15</f>
        <v>1.9690393700787401</v>
      </c>
    </row>
    <row r="6" spans="2:18" ht="43.5" customHeight="1" x14ac:dyDescent="0.25">
      <c r="B6" s="49" t="s">
        <v>71</v>
      </c>
      <c r="C6" s="39"/>
      <c r="D6" s="40" t="s">
        <v>72</v>
      </c>
      <c r="E6" s="50">
        <f>INDEX(F14:F19,MATCH(E5,E14:E19,1))</f>
        <v>0.2</v>
      </c>
    </row>
    <row r="7" spans="2:18" ht="141" x14ac:dyDescent="0.25">
      <c r="B7" s="49" t="s">
        <v>73</v>
      </c>
      <c r="C7" s="41" t="s">
        <v>114</v>
      </c>
      <c r="E7" s="12"/>
      <c r="F7" s="12"/>
      <c r="G7" s="12"/>
      <c r="H7" s="12"/>
      <c r="I7" s="12"/>
      <c r="J7" s="12"/>
      <c r="K7" s="12"/>
      <c r="L7" s="12"/>
      <c r="M7" s="12"/>
      <c r="N7" s="12"/>
      <c r="O7" s="12"/>
      <c r="P7" s="12"/>
      <c r="Q7" s="12"/>
      <c r="R7" s="12"/>
    </row>
    <row r="8" spans="2:18" ht="36" customHeight="1" x14ac:dyDescent="0.25">
      <c r="B8" s="49" t="s">
        <v>75</v>
      </c>
      <c r="C8" s="41" t="s">
        <v>115</v>
      </c>
      <c r="E8" s="8"/>
      <c r="F8" s="8"/>
      <c r="G8" s="8"/>
      <c r="H8" s="8"/>
      <c r="I8" s="8"/>
      <c r="J8" s="8"/>
      <c r="K8" s="8"/>
      <c r="L8" s="8"/>
      <c r="M8" s="8"/>
      <c r="N8" s="8"/>
      <c r="O8" s="12"/>
      <c r="P8" s="12"/>
      <c r="Q8" s="12"/>
      <c r="R8" s="12"/>
    </row>
    <row r="9" spans="2:18" x14ac:dyDescent="0.25">
      <c r="B9" s="49" t="s">
        <v>77</v>
      </c>
      <c r="C9" s="41" t="s">
        <v>116</v>
      </c>
      <c r="D9" s="8">
        <v>2</v>
      </c>
      <c r="E9" s="8">
        <v>2</v>
      </c>
      <c r="F9" s="8">
        <v>1.8</v>
      </c>
      <c r="G9" s="8">
        <v>1.8</v>
      </c>
      <c r="H9" s="8">
        <v>1.6</v>
      </c>
      <c r="I9" s="8">
        <v>1.6</v>
      </c>
      <c r="J9" s="8">
        <v>1.4</v>
      </c>
      <c r="K9" s="8">
        <v>1.4</v>
      </c>
      <c r="L9" s="8">
        <v>1.2</v>
      </c>
      <c r="M9" s="8">
        <v>1.2</v>
      </c>
      <c r="N9" s="8">
        <v>1</v>
      </c>
      <c r="O9" s="12"/>
      <c r="P9" s="12"/>
      <c r="Q9" s="12"/>
      <c r="R9" s="12"/>
    </row>
    <row r="10" spans="2:18" x14ac:dyDescent="0.25">
      <c r="B10" s="49" t="s">
        <v>78</v>
      </c>
      <c r="C10" s="39" t="s">
        <v>79</v>
      </c>
      <c r="D10" s="8">
        <v>0</v>
      </c>
      <c r="E10" s="8">
        <v>0.2</v>
      </c>
      <c r="F10" s="8">
        <v>0.2</v>
      </c>
      <c r="G10" s="8">
        <v>0.4</v>
      </c>
      <c r="H10" s="8">
        <v>0.4</v>
      </c>
      <c r="I10" s="8">
        <v>0.6</v>
      </c>
      <c r="J10" s="8">
        <v>0.6</v>
      </c>
      <c r="K10" s="8">
        <v>0.8</v>
      </c>
      <c r="L10" s="8">
        <v>0.8</v>
      </c>
      <c r="M10" s="8">
        <v>1</v>
      </c>
      <c r="N10" s="8">
        <v>1</v>
      </c>
      <c r="O10" s="12"/>
      <c r="P10" s="12"/>
      <c r="Q10" s="12"/>
      <c r="R10" s="12"/>
    </row>
    <row r="11" spans="2:18" ht="341.25" customHeight="1" x14ac:dyDescent="0.25">
      <c r="B11" s="49" t="s">
        <v>80</v>
      </c>
      <c r="C11" s="42" t="s">
        <v>117</v>
      </c>
      <c r="E11" s="12"/>
      <c r="F11" s="12"/>
      <c r="G11" s="12"/>
      <c r="H11" s="12"/>
      <c r="I11" s="12"/>
      <c r="J11" s="12"/>
      <c r="K11" s="12"/>
      <c r="L11" s="12"/>
      <c r="M11" s="12"/>
      <c r="N11" s="12"/>
      <c r="O11" s="12"/>
      <c r="P11" s="12"/>
      <c r="Q11" s="12"/>
      <c r="R11" s="12"/>
    </row>
    <row r="12" spans="2:18" ht="119.25" customHeight="1" x14ac:dyDescent="0.25">
      <c r="B12" s="53" t="s">
        <v>82</v>
      </c>
      <c r="C12" s="44" t="s">
        <v>118</v>
      </c>
    </row>
    <row r="13" spans="2:18" x14ac:dyDescent="0.25">
      <c r="C13" s="12"/>
      <c r="D13" s="12"/>
      <c r="E13" s="8" t="s">
        <v>119</v>
      </c>
      <c r="F13" s="8" t="s">
        <v>120</v>
      </c>
      <c r="G13" s="12"/>
      <c r="H13" s="12"/>
      <c r="I13" s="12"/>
      <c r="J13" s="12"/>
      <c r="K13" s="12"/>
      <c r="L13" s="12"/>
      <c r="M13" s="12"/>
      <c r="N13" s="12"/>
      <c r="O13" s="12"/>
      <c r="P13" s="12"/>
    </row>
    <row r="14" spans="2:18" x14ac:dyDescent="0.25">
      <c r="C14" s="12"/>
      <c r="D14" s="12"/>
      <c r="E14" s="8">
        <v>1</v>
      </c>
      <c r="F14" s="8">
        <v>1</v>
      </c>
      <c r="G14" s="12"/>
      <c r="H14" s="12"/>
      <c r="I14" s="12"/>
      <c r="J14" s="12"/>
      <c r="K14" s="12"/>
      <c r="L14" s="12"/>
      <c r="M14" s="12"/>
      <c r="N14" s="12"/>
      <c r="O14" s="12"/>
      <c r="P14" s="12"/>
    </row>
    <row r="15" spans="2:18" x14ac:dyDescent="0.25">
      <c r="C15" s="12"/>
      <c r="D15" s="12"/>
      <c r="E15" s="8">
        <v>1.2</v>
      </c>
      <c r="F15" s="8">
        <v>0.8</v>
      </c>
      <c r="G15" s="12"/>
      <c r="H15" s="12"/>
      <c r="I15" s="12"/>
      <c r="J15" s="12"/>
      <c r="K15" s="12"/>
      <c r="L15" s="12"/>
      <c r="M15" s="12"/>
      <c r="N15" s="12"/>
      <c r="O15" s="12"/>
      <c r="P15" s="12"/>
    </row>
    <row r="16" spans="2:18" x14ac:dyDescent="0.25">
      <c r="C16" s="12"/>
      <c r="D16" s="12"/>
      <c r="E16" s="8">
        <v>1.4</v>
      </c>
      <c r="F16" s="8">
        <v>0.6</v>
      </c>
      <c r="G16" s="8"/>
      <c r="H16" s="8"/>
      <c r="I16" s="8"/>
      <c r="J16" s="12"/>
      <c r="K16" s="12"/>
      <c r="L16" s="12"/>
      <c r="M16" s="12"/>
      <c r="N16" s="12"/>
      <c r="O16" s="12"/>
      <c r="P16" s="12"/>
    </row>
    <row r="17" spans="3:16" x14ac:dyDescent="0.25">
      <c r="C17" s="12"/>
      <c r="D17" s="12"/>
      <c r="E17" s="8">
        <v>1.6</v>
      </c>
      <c r="F17" s="8">
        <v>0.4</v>
      </c>
      <c r="I17" s="12"/>
      <c r="J17" s="12"/>
      <c r="K17" s="12"/>
      <c r="L17" s="12"/>
      <c r="M17" s="12"/>
      <c r="N17" s="12"/>
      <c r="O17" s="12"/>
      <c r="P17" s="12"/>
    </row>
    <row r="18" spans="3:16" x14ac:dyDescent="0.25">
      <c r="C18" s="12"/>
      <c r="D18" s="12"/>
      <c r="E18" s="8">
        <v>1.8</v>
      </c>
      <c r="F18" s="8">
        <v>0.2</v>
      </c>
      <c r="I18" s="12"/>
      <c r="J18" s="12"/>
      <c r="K18" s="12"/>
      <c r="L18" s="12"/>
      <c r="M18" s="12"/>
      <c r="N18" s="12"/>
      <c r="O18" s="12"/>
      <c r="P18" s="12"/>
    </row>
    <row r="19" spans="3:16" x14ac:dyDescent="0.25">
      <c r="C19" s="12"/>
      <c r="D19" s="12"/>
      <c r="E19" s="8">
        <v>2</v>
      </c>
      <c r="F19" s="8">
        <v>0</v>
      </c>
      <c r="I19" s="12"/>
      <c r="J19" s="12"/>
      <c r="K19" s="12"/>
      <c r="L19" s="12"/>
      <c r="M19" s="12"/>
      <c r="N19" s="12"/>
      <c r="O19" s="12"/>
      <c r="P19" s="12"/>
    </row>
    <row r="20" spans="3:16" x14ac:dyDescent="0.25">
      <c r="C20" s="12"/>
      <c r="D20" s="12"/>
      <c r="E20" s="12"/>
      <c r="F20" s="12"/>
      <c r="I20" s="12"/>
      <c r="J20" s="12"/>
      <c r="K20" s="12"/>
      <c r="L20" s="12"/>
      <c r="M20" s="12"/>
      <c r="N20" s="12"/>
      <c r="O20" s="12"/>
      <c r="P20" s="12"/>
    </row>
    <row r="21" spans="3:16" x14ac:dyDescent="0.25">
      <c r="C21" s="12"/>
      <c r="D21" s="12"/>
      <c r="E21" s="12"/>
      <c r="F21" s="12"/>
      <c r="I21" s="12"/>
      <c r="J21" s="12"/>
      <c r="K21" s="12"/>
      <c r="L21" s="12"/>
      <c r="M21" s="12"/>
      <c r="N21" s="12"/>
      <c r="O21" s="12"/>
      <c r="P21" s="12"/>
    </row>
    <row r="22" spans="3:16" x14ac:dyDescent="0.25">
      <c r="C22" s="12"/>
      <c r="D22" s="12"/>
      <c r="E22" s="12"/>
      <c r="F22" s="12"/>
      <c r="I22" s="12"/>
      <c r="J22" s="12"/>
      <c r="K22" s="12"/>
      <c r="L22" s="12"/>
      <c r="M22" s="12"/>
      <c r="N22" s="12"/>
      <c r="O22" s="12"/>
      <c r="P22" s="12"/>
    </row>
    <row r="23" spans="3:16" x14ac:dyDescent="0.25">
      <c r="C23" s="12"/>
      <c r="D23" s="12"/>
      <c r="E23" s="12"/>
      <c r="F23" s="12"/>
      <c r="G23" s="12"/>
      <c r="H23" s="12"/>
      <c r="I23" s="12"/>
      <c r="J23" s="12"/>
      <c r="K23" s="12"/>
      <c r="L23" s="12"/>
      <c r="M23" s="12"/>
      <c r="N23" s="12"/>
      <c r="O23" s="12"/>
      <c r="P23" s="12"/>
    </row>
    <row r="24" spans="3:16" x14ac:dyDescent="0.25">
      <c r="C24" s="12"/>
      <c r="D24" s="12"/>
      <c r="E24" s="12"/>
      <c r="F24" s="12"/>
      <c r="G24" s="12"/>
      <c r="H24" s="12"/>
      <c r="I24" s="12"/>
      <c r="J24" s="12"/>
      <c r="K24" s="12"/>
      <c r="L24" s="12"/>
      <c r="M24" s="12"/>
      <c r="N24" s="12"/>
      <c r="O24" s="12"/>
      <c r="P24" s="12"/>
    </row>
    <row r="25" spans="3:16" x14ac:dyDescent="0.25">
      <c r="C25" s="12"/>
      <c r="D25" s="12"/>
      <c r="E25" s="12"/>
      <c r="F25" s="12"/>
      <c r="G25" s="12"/>
      <c r="H25" s="12"/>
      <c r="I25" s="12"/>
      <c r="J25" s="12"/>
      <c r="K25" s="12"/>
      <c r="L25" s="12"/>
      <c r="M25" s="12"/>
      <c r="N25" s="12"/>
      <c r="O25" s="12"/>
      <c r="P25" s="12"/>
    </row>
    <row r="26" spans="3:16" x14ac:dyDescent="0.25">
      <c r="C26" s="12"/>
      <c r="D26" s="12"/>
      <c r="E26" s="12"/>
      <c r="F26" s="12"/>
      <c r="G26" s="12"/>
      <c r="H26" s="12"/>
      <c r="I26" s="12"/>
      <c r="J26" s="12"/>
      <c r="K26" s="12"/>
      <c r="L26" s="12"/>
      <c r="M26" s="12"/>
      <c r="N26" s="12"/>
      <c r="O26" s="12"/>
      <c r="P26" s="12"/>
    </row>
    <row r="27" spans="3:16" x14ac:dyDescent="0.25">
      <c r="C27" s="12"/>
      <c r="D27" s="12"/>
      <c r="E27" s="12"/>
      <c r="F27" s="12"/>
      <c r="G27" s="12"/>
      <c r="H27" s="12"/>
      <c r="I27" s="12"/>
      <c r="J27" s="12"/>
      <c r="K27" s="12"/>
      <c r="L27" s="12"/>
      <c r="M27" s="12"/>
      <c r="N27" s="12"/>
      <c r="O27" s="12"/>
      <c r="P27" s="12"/>
    </row>
    <row r="28" spans="3:16" x14ac:dyDescent="0.25">
      <c r="C28" s="12"/>
      <c r="D28" s="12"/>
      <c r="E28" s="12"/>
      <c r="F28" s="12"/>
      <c r="G28" s="12"/>
      <c r="H28" s="12"/>
      <c r="I28" s="12"/>
      <c r="J28" s="12"/>
      <c r="K28" s="12"/>
      <c r="L28" s="12"/>
      <c r="M28" s="12"/>
      <c r="N28" s="12"/>
      <c r="O28" s="12"/>
      <c r="P28" s="12"/>
    </row>
    <row r="29" spans="3:16" x14ac:dyDescent="0.25">
      <c r="C29" s="12"/>
      <c r="D29" s="12"/>
      <c r="E29" s="12"/>
      <c r="F29" s="12"/>
      <c r="G29" s="12"/>
      <c r="H29" s="12"/>
      <c r="I29" s="12"/>
      <c r="J29" s="12"/>
      <c r="K29" s="12"/>
      <c r="L29" s="12"/>
      <c r="M29" s="12"/>
      <c r="N29" s="12"/>
      <c r="O29" s="12"/>
      <c r="P29" s="12"/>
    </row>
    <row r="30" spans="3:16" x14ac:dyDescent="0.25">
      <c r="C30" s="12"/>
      <c r="D30" s="12"/>
      <c r="E30" s="12"/>
      <c r="F30" s="12"/>
      <c r="G30" s="12"/>
      <c r="H30" s="12"/>
      <c r="I30" s="12"/>
      <c r="J30" s="12"/>
      <c r="K30" s="12"/>
      <c r="L30" s="12"/>
      <c r="M30" s="12"/>
      <c r="N30" s="12"/>
      <c r="O30" s="12"/>
      <c r="P30" s="12"/>
    </row>
  </sheetData>
  <printOptions gridLines="1"/>
  <pageMargins left="0.7" right="0.7" top="0.78740157500000008" bottom="0.78740157500000008" header="0.5" footer="0.5"/>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3:O26"/>
  <sheetViews>
    <sheetView workbookViewId="0">
      <selection activeCell="E8" sqref="E8"/>
    </sheetView>
  </sheetViews>
  <sheetFormatPr baseColWidth="10" defaultRowHeight="15" x14ac:dyDescent="0.25"/>
  <cols>
    <col min="2" max="2" width="27.28515625" customWidth="1"/>
    <col min="3" max="3" width="126.140625" customWidth="1"/>
    <col min="4" max="4" width="16.7109375" bestFit="1" customWidth="1"/>
  </cols>
  <sheetData>
    <row r="3" spans="2:15" x14ac:dyDescent="0.25">
      <c r="C3" s="47" t="s">
        <v>121</v>
      </c>
    </row>
    <row r="4" spans="2:15" ht="26.25" x14ac:dyDescent="0.25">
      <c r="B4" s="31"/>
      <c r="C4" s="56" t="s">
        <v>122</v>
      </c>
    </row>
    <row r="5" spans="2:15" ht="51" customHeight="1" x14ac:dyDescent="0.25">
      <c r="B5" s="48" t="s">
        <v>68</v>
      </c>
      <c r="C5" s="35" t="s">
        <v>123</v>
      </c>
      <c r="D5" s="36" t="s">
        <v>70</v>
      </c>
      <c r="E5" s="37">
        <f>(Fragebogen!D16/100)</f>
        <v>0.4</v>
      </c>
      <c r="F5" s="45"/>
      <c r="G5" s="45"/>
    </row>
    <row r="6" spans="2:15" ht="157.5" customHeight="1" x14ac:dyDescent="0.25">
      <c r="B6" s="49" t="s">
        <v>71</v>
      </c>
      <c r="C6" s="41" t="s">
        <v>124</v>
      </c>
      <c r="D6" s="40" t="s">
        <v>72</v>
      </c>
      <c r="E6" s="50">
        <f>VLOOKUP(E5,D16:E20,2,TRUE)</f>
        <v>0.8</v>
      </c>
      <c r="F6" s="45"/>
      <c r="G6" s="45"/>
    </row>
    <row r="7" spans="2:15" ht="63" customHeight="1" x14ac:dyDescent="0.25">
      <c r="B7" s="49" t="s">
        <v>73</v>
      </c>
      <c r="C7" s="41" t="s">
        <v>125</v>
      </c>
      <c r="F7" s="45"/>
      <c r="G7" s="45"/>
    </row>
    <row r="8" spans="2:15" ht="45" x14ac:dyDescent="0.25">
      <c r="B8" s="49" t="s">
        <v>75</v>
      </c>
      <c r="C8" s="41" t="s">
        <v>126</v>
      </c>
      <c r="F8" s="45"/>
      <c r="G8" s="45"/>
      <c r="H8" s="45"/>
      <c r="I8" s="45"/>
      <c r="J8" s="45"/>
      <c r="K8" s="45"/>
      <c r="L8" s="45"/>
    </row>
    <row r="9" spans="2:15" x14ac:dyDescent="0.25">
      <c r="B9" s="49" t="s">
        <v>77</v>
      </c>
      <c r="C9" s="41" t="s">
        <v>127</v>
      </c>
      <c r="E9" s="45"/>
      <c r="F9" s="8">
        <v>0</v>
      </c>
      <c r="G9" s="8">
        <v>0.06</v>
      </c>
      <c r="H9" s="8">
        <v>0.06</v>
      </c>
      <c r="I9" s="8">
        <v>0.11</v>
      </c>
      <c r="J9" s="8">
        <v>0.11</v>
      </c>
      <c r="K9" s="8">
        <v>0.3</v>
      </c>
      <c r="L9" s="8">
        <v>0.3</v>
      </c>
      <c r="M9" s="8">
        <v>0.8</v>
      </c>
      <c r="N9" s="8">
        <v>0.8</v>
      </c>
      <c r="O9" s="8">
        <v>1</v>
      </c>
    </row>
    <row r="10" spans="2:15" x14ac:dyDescent="0.25">
      <c r="B10" s="49" t="s">
        <v>78</v>
      </c>
      <c r="C10" s="39" t="s">
        <v>79</v>
      </c>
      <c r="E10" s="45"/>
      <c r="F10" s="8">
        <v>0</v>
      </c>
      <c r="G10" s="8">
        <v>0</v>
      </c>
      <c r="H10" s="8">
        <v>0.2</v>
      </c>
      <c r="I10" s="8">
        <v>0.2</v>
      </c>
      <c r="J10" s="8">
        <v>0.6</v>
      </c>
      <c r="K10" s="8">
        <v>0.6</v>
      </c>
      <c r="L10" s="8">
        <v>0.8</v>
      </c>
      <c r="M10" s="8">
        <v>0.8</v>
      </c>
      <c r="N10" s="8">
        <v>1</v>
      </c>
      <c r="O10" s="8">
        <v>1</v>
      </c>
    </row>
    <row r="11" spans="2:15" ht="316.5" customHeight="1" x14ac:dyDescent="0.25">
      <c r="B11" s="49" t="s">
        <v>80</v>
      </c>
      <c r="C11" s="42" t="s">
        <v>128</v>
      </c>
      <c r="H11" s="45"/>
      <c r="I11" s="45"/>
      <c r="J11" s="45"/>
      <c r="K11" s="45"/>
      <c r="L11" s="45"/>
    </row>
    <row r="12" spans="2:15" x14ac:dyDescent="0.25">
      <c r="B12" s="57"/>
      <c r="C12" s="58"/>
    </row>
    <row r="14" spans="2:15" x14ac:dyDescent="0.25">
      <c r="D14" s="45"/>
      <c r="E14" s="45"/>
      <c r="F14" s="45"/>
      <c r="G14" s="45"/>
    </row>
    <row r="15" spans="2:15" x14ac:dyDescent="0.25">
      <c r="D15" s="8" t="s">
        <v>129</v>
      </c>
      <c r="E15" s="8" t="s">
        <v>37</v>
      </c>
      <c r="F15" s="45"/>
      <c r="G15" s="45"/>
    </row>
    <row r="16" spans="2:15" x14ac:dyDescent="0.25">
      <c r="D16" s="8">
        <v>0</v>
      </c>
      <c r="E16" s="8">
        <v>0</v>
      </c>
      <c r="F16" s="45"/>
      <c r="G16" s="45"/>
    </row>
    <row r="17" spans="4:7" x14ac:dyDescent="0.25">
      <c r="D17" s="8">
        <v>0.06</v>
      </c>
      <c r="E17" s="8">
        <v>0.2</v>
      </c>
      <c r="F17" s="45"/>
      <c r="G17" s="45"/>
    </row>
    <row r="18" spans="4:7" x14ac:dyDescent="0.25">
      <c r="D18" s="8">
        <v>0.11</v>
      </c>
      <c r="E18" s="8">
        <v>0.6</v>
      </c>
      <c r="F18" s="45"/>
      <c r="G18" s="45"/>
    </row>
    <row r="19" spans="4:7" x14ac:dyDescent="0.25">
      <c r="D19" s="8">
        <v>0.3</v>
      </c>
      <c r="E19" s="8">
        <v>0.8</v>
      </c>
      <c r="F19" s="45"/>
      <c r="G19" s="45"/>
    </row>
    <row r="20" spans="4:7" x14ac:dyDescent="0.25">
      <c r="D20" s="8">
        <v>0.8</v>
      </c>
      <c r="E20" s="8">
        <v>1</v>
      </c>
      <c r="F20" s="45"/>
      <c r="G20" s="45"/>
    </row>
    <row r="21" spans="4:7" x14ac:dyDescent="0.25">
      <c r="D21" s="45"/>
      <c r="E21" s="45"/>
      <c r="F21" s="45"/>
      <c r="G21" s="45"/>
    </row>
    <row r="22" spans="4:7" x14ac:dyDescent="0.25">
      <c r="D22" s="45"/>
      <c r="E22" s="45"/>
      <c r="F22" s="45"/>
      <c r="G22" s="45"/>
    </row>
    <row r="23" spans="4:7" x14ac:dyDescent="0.25">
      <c r="D23" s="45"/>
      <c r="E23" s="45"/>
      <c r="F23" s="45"/>
      <c r="G23" s="45"/>
    </row>
    <row r="24" spans="4:7" x14ac:dyDescent="0.25">
      <c r="D24" s="45"/>
      <c r="E24" s="45"/>
      <c r="F24" s="45"/>
      <c r="G24" s="45"/>
    </row>
    <row r="25" spans="4:7" x14ac:dyDescent="0.25">
      <c r="D25" s="45"/>
      <c r="E25" s="45"/>
      <c r="F25" s="45"/>
      <c r="G25" s="45"/>
    </row>
    <row r="26" spans="4:7" x14ac:dyDescent="0.25">
      <c r="D26" s="45"/>
      <c r="E26" s="45"/>
      <c r="F26" s="45"/>
      <c r="G26" s="45"/>
    </row>
  </sheetData>
  <printOptions gridLines="1"/>
  <pageMargins left="0.7" right="0.7" top="0.78740157500000008" bottom="0.78740157500000008" header="0.5" footer="0.5"/>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3:K21"/>
  <sheetViews>
    <sheetView workbookViewId="0">
      <selection activeCell="E8" sqref="E8"/>
    </sheetView>
  </sheetViews>
  <sheetFormatPr baseColWidth="10" defaultRowHeight="15" x14ac:dyDescent="0.25"/>
  <cols>
    <col min="2" max="2" width="27.28515625" customWidth="1"/>
    <col min="3" max="3" width="116.85546875" customWidth="1"/>
    <col min="4" max="4" width="16.7109375" bestFit="1" customWidth="1"/>
  </cols>
  <sheetData>
    <row r="3" spans="2:11" x14ac:dyDescent="0.25">
      <c r="C3" s="47" t="s">
        <v>130</v>
      </c>
    </row>
    <row r="4" spans="2:11" ht="26.25" x14ac:dyDescent="0.25">
      <c r="B4" s="31"/>
      <c r="C4" s="59" t="s">
        <v>131</v>
      </c>
    </row>
    <row r="5" spans="2:11" ht="51" customHeight="1" x14ac:dyDescent="0.25">
      <c r="B5" s="48" t="s">
        <v>68</v>
      </c>
      <c r="C5" s="35" t="s">
        <v>132</v>
      </c>
      <c r="D5" s="36" t="s">
        <v>70</v>
      </c>
      <c r="E5" s="37">
        <f>Fragebogen!D11/Fragebogen!D8</f>
        <v>3.5</v>
      </c>
    </row>
    <row r="6" spans="2:11" ht="43.5" customHeight="1" x14ac:dyDescent="0.25">
      <c r="B6" s="49" t="s">
        <v>71</v>
      </c>
      <c r="C6" s="39"/>
      <c r="D6" s="40" t="s">
        <v>72</v>
      </c>
      <c r="E6" s="50">
        <f>VLOOKUP(E5,I14:J17,2,TRUE)</f>
        <v>0.3</v>
      </c>
    </row>
    <row r="7" spans="2:11" ht="90" x14ac:dyDescent="0.25">
      <c r="B7" s="49" t="s">
        <v>73</v>
      </c>
      <c r="C7" s="41" t="s">
        <v>133</v>
      </c>
    </row>
    <row r="8" spans="2:11" x14ac:dyDescent="0.25">
      <c r="B8" s="49" t="s">
        <v>77</v>
      </c>
      <c r="C8" s="41" t="s">
        <v>134</v>
      </c>
      <c r="I8" s="8">
        <v>0.5</v>
      </c>
      <c r="J8" s="8">
        <v>1</v>
      </c>
      <c r="K8" s="8">
        <v>1.2</v>
      </c>
    </row>
    <row r="9" spans="2:11" x14ac:dyDescent="0.25">
      <c r="B9" s="49" t="s">
        <v>78</v>
      </c>
      <c r="C9" s="39" t="s">
        <v>79</v>
      </c>
      <c r="I9" s="8">
        <v>0.5</v>
      </c>
      <c r="J9" s="8">
        <v>1</v>
      </c>
      <c r="K9" s="8">
        <v>1</v>
      </c>
    </row>
    <row r="10" spans="2:11" ht="316.5" customHeight="1" x14ac:dyDescent="0.25">
      <c r="B10" s="49" t="s">
        <v>80</v>
      </c>
      <c r="C10" s="42" t="s">
        <v>135</v>
      </c>
    </row>
    <row r="11" spans="2:11" ht="80.25" customHeight="1" x14ac:dyDescent="0.25">
      <c r="B11" s="53" t="s">
        <v>82</v>
      </c>
      <c r="C11" s="44" t="s">
        <v>136</v>
      </c>
      <c r="E11" s="8"/>
      <c r="F11" s="45"/>
      <c r="G11" s="45"/>
      <c r="H11" s="8"/>
    </row>
    <row r="12" spans="2:11" x14ac:dyDescent="0.25">
      <c r="B12" s="31"/>
      <c r="E12" s="8"/>
      <c r="F12" s="8">
        <v>0</v>
      </c>
      <c r="G12" s="8">
        <v>0</v>
      </c>
      <c r="H12" s="8"/>
      <c r="I12" s="8"/>
      <c r="J12" s="8"/>
    </row>
    <row r="13" spans="2:11" x14ac:dyDescent="0.25">
      <c r="E13" s="8"/>
      <c r="F13" s="8">
        <v>1</v>
      </c>
      <c r="G13" s="8">
        <v>0</v>
      </c>
      <c r="H13" s="8"/>
      <c r="I13" s="8" t="s">
        <v>137</v>
      </c>
      <c r="J13" s="8" t="s">
        <v>37</v>
      </c>
    </row>
    <row r="14" spans="2:11" x14ac:dyDescent="0.25">
      <c r="E14" s="8"/>
      <c r="F14" s="8">
        <v>1</v>
      </c>
      <c r="G14" s="8">
        <v>0.3</v>
      </c>
      <c r="H14" s="8"/>
      <c r="I14" s="8">
        <v>0</v>
      </c>
      <c r="J14" s="8">
        <v>0</v>
      </c>
    </row>
    <row r="15" spans="2:11" x14ac:dyDescent="0.25">
      <c r="E15" s="8"/>
      <c r="F15" s="8">
        <v>2.2999999999999998</v>
      </c>
      <c r="G15" s="8">
        <v>0.3</v>
      </c>
      <c r="H15" s="8"/>
      <c r="I15" s="8">
        <v>2</v>
      </c>
      <c r="J15" s="8">
        <v>0.3</v>
      </c>
    </row>
    <row r="16" spans="2:11" x14ac:dyDescent="0.25">
      <c r="E16" s="8"/>
      <c r="F16" s="8">
        <v>2.2999999999999998</v>
      </c>
      <c r="G16" s="8">
        <v>0.5</v>
      </c>
      <c r="H16" s="8"/>
      <c r="I16" s="8">
        <v>5</v>
      </c>
      <c r="J16" s="8">
        <v>0.7</v>
      </c>
    </row>
    <row r="17" spans="5:10" x14ac:dyDescent="0.25">
      <c r="E17" s="8"/>
      <c r="F17" s="8">
        <v>4</v>
      </c>
      <c r="G17" s="8">
        <v>0.5</v>
      </c>
      <c r="H17" s="8"/>
      <c r="I17" s="8">
        <v>9</v>
      </c>
      <c r="J17" s="8">
        <v>1</v>
      </c>
    </row>
    <row r="18" spans="5:10" x14ac:dyDescent="0.25">
      <c r="E18" s="8"/>
      <c r="F18" s="8">
        <v>4</v>
      </c>
      <c r="G18" s="8">
        <v>0.8</v>
      </c>
      <c r="H18" s="8"/>
      <c r="I18" s="8"/>
      <c r="J18" s="8"/>
    </row>
    <row r="19" spans="5:10" x14ac:dyDescent="0.25">
      <c r="E19" s="8"/>
      <c r="F19" s="8">
        <v>6</v>
      </c>
      <c r="G19" s="8">
        <v>0.8</v>
      </c>
      <c r="H19" s="8"/>
      <c r="I19" s="8"/>
      <c r="J19" s="8"/>
    </row>
    <row r="20" spans="5:10" x14ac:dyDescent="0.25">
      <c r="F20" s="8">
        <v>6</v>
      </c>
      <c r="G20" s="8">
        <v>1</v>
      </c>
      <c r="H20" s="8"/>
      <c r="I20" s="8"/>
      <c r="J20" s="8"/>
    </row>
    <row r="21" spans="5:10" x14ac:dyDescent="0.25">
      <c r="H21" s="8"/>
      <c r="I21" s="8"/>
      <c r="J21" s="8"/>
    </row>
  </sheetData>
  <printOptions gridLines="1"/>
  <pageMargins left="0.7" right="0.7" top="0.78740157500000008" bottom="0.78740157500000008" header="0.5" footer="0.5"/>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3:L18"/>
  <sheetViews>
    <sheetView workbookViewId="0">
      <selection activeCell="E8" sqref="E8"/>
    </sheetView>
  </sheetViews>
  <sheetFormatPr baseColWidth="10" defaultRowHeight="15" x14ac:dyDescent="0.25"/>
  <cols>
    <col min="2" max="2" width="27.28515625" customWidth="1"/>
    <col min="3" max="3" width="116.85546875" customWidth="1"/>
    <col min="4" max="4" width="16.7109375" bestFit="1" customWidth="1"/>
  </cols>
  <sheetData>
    <row r="3" spans="2:12" x14ac:dyDescent="0.25">
      <c r="C3" s="47" t="s">
        <v>138</v>
      </c>
    </row>
    <row r="4" spans="2:12" ht="26.25" x14ac:dyDescent="0.25">
      <c r="B4" s="31"/>
      <c r="C4" s="59" t="s">
        <v>139</v>
      </c>
    </row>
    <row r="5" spans="2:12" ht="51" customHeight="1" x14ac:dyDescent="0.25">
      <c r="B5" s="48" t="s">
        <v>68</v>
      </c>
      <c r="C5" s="35" t="s">
        <v>140</v>
      </c>
      <c r="D5" s="36" t="s">
        <v>70</v>
      </c>
      <c r="E5" s="37">
        <f>Fragebogen!D10/Fragebogen!D8</f>
        <v>0.1</v>
      </c>
    </row>
    <row r="6" spans="2:12" ht="43.5" customHeight="1" x14ac:dyDescent="0.25">
      <c r="B6" s="49" t="s">
        <v>71</v>
      </c>
      <c r="C6" s="39"/>
      <c r="D6" s="40" t="s">
        <v>72</v>
      </c>
      <c r="E6" s="50">
        <f>VLOOKUP(E5,F16:G18,2,TRUE)</f>
        <v>0.4</v>
      </c>
    </row>
    <row r="7" spans="2:12" ht="60" x14ac:dyDescent="0.25">
      <c r="B7" s="49" t="s">
        <v>73</v>
      </c>
      <c r="C7" s="41" t="s">
        <v>141</v>
      </c>
    </row>
    <row r="8" spans="2:12" x14ac:dyDescent="0.25">
      <c r="B8" s="49" t="s">
        <v>77</v>
      </c>
      <c r="C8" s="41" t="s">
        <v>134</v>
      </c>
      <c r="E8" s="8">
        <v>0</v>
      </c>
      <c r="F8" s="8">
        <v>0</v>
      </c>
      <c r="G8" s="8">
        <v>0</v>
      </c>
      <c r="H8" s="8">
        <v>3.5000000000000003E-2</v>
      </c>
      <c r="I8" s="8">
        <v>3.5000000000000003E-2</v>
      </c>
      <c r="J8" s="8">
        <v>0.3</v>
      </c>
      <c r="K8" s="8">
        <v>0.30000009999999999</v>
      </c>
      <c r="L8" s="8">
        <v>1</v>
      </c>
    </row>
    <row r="9" spans="2:12" x14ac:dyDescent="0.25">
      <c r="B9" s="49" t="s">
        <v>78</v>
      </c>
      <c r="C9" s="39" t="s">
        <v>79</v>
      </c>
      <c r="E9" s="8">
        <v>0</v>
      </c>
      <c r="F9" s="8">
        <v>0.2</v>
      </c>
      <c r="G9" s="8">
        <v>0.2</v>
      </c>
      <c r="H9" s="8">
        <v>0.2</v>
      </c>
      <c r="I9" s="8">
        <v>0.6</v>
      </c>
      <c r="J9" s="8">
        <v>0.6</v>
      </c>
      <c r="K9" s="8">
        <v>1</v>
      </c>
      <c r="L9" s="8">
        <v>1</v>
      </c>
    </row>
    <row r="10" spans="2:12" ht="316.5" customHeight="1" x14ac:dyDescent="0.25">
      <c r="B10" s="49" t="s">
        <v>80</v>
      </c>
      <c r="C10" s="42" t="s">
        <v>142</v>
      </c>
    </row>
    <row r="11" spans="2:12" ht="76.5" customHeight="1" x14ac:dyDescent="0.25">
      <c r="B11" s="53" t="s">
        <v>82</v>
      </c>
      <c r="C11" s="44" t="s">
        <v>143</v>
      </c>
    </row>
    <row r="12" spans="2:12" x14ac:dyDescent="0.25">
      <c r="B12" s="31"/>
      <c r="C12" s="60"/>
    </row>
    <row r="15" spans="2:12" x14ac:dyDescent="0.25">
      <c r="F15" s="8" t="s">
        <v>144</v>
      </c>
      <c r="G15" s="8" t="s">
        <v>37</v>
      </c>
    </row>
    <row r="16" spans="2:12" x14ac:dyDescent="0.25">
      <c r="F16" s="8">
        <v>0</v>
      </c>
      <c r="G16" s="8">
        <v>0</v>
      </c>
    </row>
    <row r="17" spans="6:7" x14ac:dyDescent="0.25">
      <c r="F17" s="8">
        <v>0.05</v>
      </c>
      <c r="G17" s="8">
        <v>0.4</v>
      </c>
    </row>
    <row r="18" spans="6:7" x14ac:dyDescent="0.25">
      <c r="F18" s="8">
        <v>0.3</v>
      </c>
      <c r="G18" s="8">
        <v>1</v>
      </c>
    </row>
  </sheetData>
  <printOptions gridLines="1"/>
  <pageMargins left="0.7" right="0.7" top="0.78740157500000008" bottom="0.78740157500000008" header="0.5" footer="0.5"/>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Fragebogen</vt:lpstr>
      <vt:lpstr>Gesamtübersicht</vt:lpstr>
      <vt:lpstr>ERF</vt:lpstr>
      <vt:lpstr>REF</vt:lpstr>
      <vt:lpstr>MRR</vt:lpstr>
      <vt:lpstr>PUE</vt:lpstr>
      <vt:lpstr>ITEU</vt:lpstr>
      <vt:lpstr>FER</vt:lpstr>
      <vt:lpstr>AA</vt:lpstr>
      <vt:lpstr>SM</vt:lpstr>
      <vt:lpstr>Gewichtung</vt:lpstr>
      <vt:lpstr>Kriterienkatalog</vt:lpstr>
      <vt:lpstr>Standortbewertung (Gemeinden)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Turek</dc:creator>
  <cp:lastModifiedBy>Dirk Turek</cp:lastModifiedBy>
  <dcterms:created xsi:type="dcterms:W3CDTF">2020-01-15T09:51:54Z</dcterms:created>
  <dcterms:modified xsi:type="dcterms:W3CDTF">2020-01-15T09:54:25Z</dcterms:modified>
</cp:coreProperties>
</file>